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irec\Downloads\"/>
    </mc:Choice>
  </mc:AlternateContent>
  <xr:revisionPtr revIDLastSave="0" documentId="13_ncr:1_{40ACA381-0195-4D80-A086-B14B6FB0919E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Dashboard" sheetId="1" r:id="rId1"/>
    <sheet name="13-Week Forecast" sheetId="2" r:id="rId2"/>
    <sheet name="Inputs" sheetId="3" r:id="rId3"/>
    <sheet name="Debtors" sheetId="4" r:id="rId4"/>
    <sheet name="Payables" sheetId="5" r:id="rId5"/>
    <sheet name="Instruction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2" l="1"/>
  <c r="M36" i="2"/>
  <c r="L36" i="2"/>
  <c r="K36" i="2"/>
  <c r="J36" i="2"/>
  <c r="I36" i="2"/>
  <c r="H36" i="2"/>
  <c r="G36" i="2"/>
  <c r="F36" i="2"/>
  <c r="E36" i="2"/>
  <c r="D36" i="2"/>
  <c r="C36" i="2"/>
  <c r="B36" i="2"/>
  <c r="N20" i="2"/>
  <c r="N32" i="2" s="1"/>
  <c r="M20" i="2"/>
  <c r="M32" i="2" s="1"/>
  <c r="L20" i="2"/>
  <c r="L32" i="2" s="1"/>
  <c r="K20" i="2"/>
  <c r="K32" i="2" s="1"/>
  <c r="J20" i="2"/>
  <c r="J32" i="2" s="1"/>
  <c r="I20" i="2"/>
  <c r="I32" i="2" s="1"/>
  <c r="H20" i="2"/>
  <c r="H32" i="2" s="1"/>
  <c r="G20" i="2"/>
  <c r="G32" i="2" s="1"/>
  <c r="F20" i="2"/>
  <c r="F32" i="2" s="1"/>
  <c r="R18" i="1" s="1"/>
  <c r="E20" i="2"/>
  <c r="E32" i="2" s="1"/>
  <c r="D20" i="2"/>
  <c r="D32" i="2" s="1"/>
  <c r="R16" i="1" s="1"/>
  <c r="C20" i="2"/>
  <c r="C32" i="2" s="1"/>
  <c r="B20" i="2"/>
  <c r="B32" i="2" s="1"/>
  <c r="R14" i="1" s="1"/>
  <c r="N10" i="2"/>
  <c r="N15" i="2" s="1"/>
  <c r="M10" i="2"/>
  <c r="M15" i="2" s="1"/>
  <c r="L10" i="2"/>
  <c r="L15" i="2" s="1"/>
  <c r="K10" i="2"/>
  <c r="K15" i="2" s="1"/>
  <c r="J10" i="2"/>
  <c r="J15" i="2" s="1"/>
  <c r="I10" i="2"/>
  <c r="I15" i="2" s="1"/>
  <c r="H10" i="2"/>
  <c r="H15" i="2" s="1"/>
  <c r="G10" i="2"/>
  <c r="G15" i="2" s="1"/>
  <c r="G34" i="2" s="1"/>
  <c r="F10" i="2"/>
  <c r="F15" i="2" s="1"/>
  <c r="E10" i="2"/>
  <c r="E15" i="2" s="1"/>
  <c r="E34" i="2" s="1"/>
  <c r="D10" i="2"/>
  <c r="D15" i="2" s="1"/>
  <c r="C10" i="2"/>
  <c r="C15" i="2" s="1"/>
  <c r="C34" i="2" s="1"/>
  <c r="B10" i="2"/>
  <c r="B15" i="2" s="1"/>
  <c r="B7" i="2"/>
  <c r="B4" i="2"/>
  <c r="C4" i="2" s="1"/>
  <c r="D4" i="2" s="1"/>
  <c r="E4" i="2" s="1"/>
  <c r="F4" i="2" s="1"/>
  <c r="G4" i="2" s="1"/>
  <c r="H4" i="2" s="1"/>
  <c r="A26" i="1"/>
  <c r="A25" i="1"/>
  <c r="A24" i="1"/>
  <c r="A23" i="1"/>
  <c r="A22" i="1"/>
  <c r="A21" i="1"/>
  <c r="Q20" i="1"/>
  <c r="C20" i="1"/>
  <c r="A20" i="1"/>
  <c r="R19" i="1"/>
  <c r="Q19" i="1"/>
  <c r="D19" i="1"/>
  <c r="C19" i="1"/>
  <c r="B19" i="1"/>
  <c r="A19" i="1"/>
  <c r="Q18" i="1"/>
  <c r="C18" i="1"/>
  <c r="B18" i="1"/>
  <c r="A18" i="1"/>
  <c r="R17" i="1"/>
  <c r="Q17" i="1"/>
  <c r="D17" i="1"/>
  <c r="C17" i="1"/>
  <c r="B17" i="1"/>
  <c r="A17" i="1"/>
  <c r="Q16" i="1"/>
  <c r="C16" i="1"/>
  <c r="B16" i="1"/>
  <c r="A16" i="1"/>
  <c r="R15" i="1"/>
  <c r="Q15" i="1"/>
  <c r="D15" i="1"/>
  <c r="C15" i="1"/>
  <c r="B15" i="1"/>
  <c r="A15" i="1"/>
  <c r="Q14" i="1"/>
  <c r="C14" i="1"/>
  <c r="B14" i="1"/>
  <c r="A14" i="1"/>
  <c r="A9" i="1"/>
  <c r="A5" i="1"/>
  <c r="I34" i="2" l="1"/>
  <c r="Q21" i="1"/>
  <c r="K34" i="2"/>
  <c r="Q23" i="1"/>
  <c r="C23" i="1"/>
  <c r="M34" i="2"/>
  <c r="Q25" i="1"/>
  <c r="C25" i="1"/>
  <c r="R20" i="1"/>
  <c r="D20" i="1"/>
  <c r="R22" i="1"/>
  <c r="D22" i="1"/>
  <c r="R24" i="1"/>
  <c r="D24" i="1"/>
  <c r="R26" i="1"/>
  <c r="D26" i="1"/>
  <c r="C9" i="1"/>
  <c r="D14" i="1"/>
  <c r="D16" i="1"/>
  <c r="D18" i="1"/>
  <c r="C21" i="1"/>
  <c r="I4" i="2"/>
  <c r="B20" i="1"/>
  <c r="B34" i="2"/>
  <c r="D34" i="2"/>
  <c r="F34" i="2"/>
  <c r="H34" i="2"/>
  <c r="J34" i="2"/>
  <c r="Q22" i="1"/>
  <c r="C22" i="1"/>
  <c r="L34" i="2"/>
  <c r="Q24" i="1"/>
  <c r="C24" i="1"/>
  <c r="N34" i="2"/>
  <c r="Q26" i="1"/>
  <c r="C26" i="1"/>
  <c r="R21" i="1"/>
  <c r="D21" i="1"/>
  <c r="R23" i="1"/>
  <c r="D23" i="1"/>
  <c r="R25" i="1"/>
  <c r="D25" i="1"/>
  <c r="B16" i="2"/>
  <c r="E9" i="1" l="1"/>
  <c r="B21" i="1"/>
  <c r="J4" i="2"/>
  <c r="B35" i="2"/>
  <c r="B37" i="2" l="1"/>
  <c r="C7" i="2"/>
  <c r="E14" i="1"/>
  <c r="K4" i="2"/>
  <c r="B22" i="1"/>
  <c r="C35" i="2" l="1"/>
  <c r="C16" i="2"/>
  <c r="B23" i="1"/>
  <c r="L4" i="2"/>
  <c r="B38" i="2"/>
  <c r="M4" i="2" l="1"/>
  <c r="B24" i="1"/>
  <c r="F14" i="1"/>
  <c r="C37" i="2"/>
  <c r="D7" i="2"/>
  <c r="E15" i="1"/>
  <c r="D35" i="2" l="1"/>
  <c r="D16" i="2"/>
  <c r="C38" i="2"/>
  <c r="B25" i="1"/>
  <c r="N4" i="2"/>
  <c r="B26" i="1" s="1"/>
  <c r="F15" i="1" l="1"/>
  <c r="D37" i="2"/>
  <c r="E7" i="2"/>
  <c r="E16" i="1"/>
  <c r="E35" i="2" l="1"/>
  <c r="E16" i="2"/>
  <c r="D38" i="2"/>
  <c r="F16" i="1" l="1"/>
  <c r="E37" i="2"/>
  <c r="F7" i="2"/>
  <c r="E17" i="1"/>
  <c r="F35" i="2" l="1"/>
  <c r="F16" i="2"/>
  <c r="E38" i="2"/>
  <c r="F17" i="1" l="1"/>
  <c r="F37" i="2"/>
  <c r="G7" i="2"/>
  <c r="E18" i="1"/>
  <c r="G35" i="2" l="1"/>
  <c r="G16" i="2"/>
  <c r="F38" i="2"/>
  <c r="F18" i="1" l="1"/>
  <c r="G37" i="2"/>
  <c r="G38" i="2" s="1"/>
  <c r="F19" i="1" s="1"/>
  <c r="H7" i="2"/>
  <c r="E19" i="1"/>
  <c r="H35" i="2" l="1"/>
  <c r="H16" i="2"/>
  <c r="H37" i="2" l="1"/>
  <c r="H38" i="2" s="1"/>
  <c r="F20" i="1" s="1"/>
  <c r="I7" i="2"/>
  <c r="E20" i="1"/>
  <c r="I35" i="2" l="1"/>
  <c r="I16" i="2"/>
  <c r="I37" i="2" l="1"/>
  <c r="I38" i="2" s="1"/>
  <c r="F21" i="1" s="1"/>
  <c r="J7" i="2"/>
  <c r="E21" i="1"/>
  <c r="J35" i="2" l="1"/>
  <c r="J16" i="2"/>
  <c r="J37" i="2" l="1"/>
  <c r="J38" i="2" s="1"/>
  <c r="F22" i="1" s="1"/>
  <c r="K7" i="2"/>
  <c r="E22" i="1"/>
  <c r="K35" i="2" l="1"/>
  <c r="K16" i="2"/>
  <c r="K37" i="2" l="1"/>
  <c r="K38" i="2" s="1"/>
  <c r="F23" i="1" s="1"/>
  <c r="L7" i="2"/>
  <c r="E23" i="1"/>
  <c r="L35" i="2" l="1"/>
  <c r="L16" i="2"/>
  <c r="L37" i="2" l="1"/>
  <c r="L38" i="2" s="1"/>
  <c r="F24" i="1" s="1"/>
  <c r="M7" i="2"/>
  <c r="E24" i="1"/>
  <c r="M35" i="2" l="1"/>
  <c r="M16" i="2"/>
  <c r="M37" i="2" l="1"/>
  <c r="M38" i="2" s="1"/>
  <c r="F25" i="1" s="1"/>
  <c r="N7" i="2"/>
  <c r="E25" i="1"/>
  <c r="N35" i="2" l="1"/>
  <c r="N16" i="2"/>
  <c r="N37" i="2" l="1"/>
  <c r="E26" i="1"/>
  <c r="G5" i="1"/>
  <c r="C5" i="1"/>
  <c r="N38" i="2" l="1"/>
  <c r="E5" i="1"/>
  <c r="F26" i="1" l="1"/>
  <c r="G9" i="1"/>
</calcChain>
</file>

<file path=xl/sharedStrings.xml><?xml version="1.0" encoding="utf-8"?>
<sst xmlns="http://schemas.openxmlformats.org/spreadsheetml/2006/main" count="173" uniqueCount="152">
  <si>
    <t>13-Week Cash Flow Dashboard</t>
  </si>
  <si>
    <t>Use this dashboard to see cash pressure points quickly. Green is good, amber needs attention, red needs action.</t>
  </si>
  <si>
    <t>Starting Cash</t>
  </si>
  <si>
    <t>Lowest Closing Cash</t>
  </si>
  <si>
    <t>Weeks Below Buffer</t>
  </si>
  <si>
    <t>Ending Cash</t>
  </si>
  <si>
    <t>Total Cash In</t>
  </si>
  <si>
    <t>Total Cash Out</t>
  </si>
  <si>
    <t>Net Movement</t>
  </si>
  <si>
    <t>Current Risk Status</t>
  </si>
  <si>
    <t>Week</t>
  </si>
  <si>
    <t>Week Start</t>
  </si>
  <si>
    <t>Cash In</t>
  </si>
  <si>
    <t>Cash Out</t>
  </si>
  <si>
    <t>Closing Cash</t>
  </si>
  <si>
    <t>Status</t>
  </si>
  <si>
    <t>13-Week Cash Flow Projection</t>
  </si>
  <si>
    <t>Update the orange cells weekly. Formula rows calculate automatically. Use the Debtors and Payables sheets to schedule key receipts/payments.</t>
  </si>
  <si>
    <t>Week No.</t>
  </si>
  <si>
    <t>OPENING CASH</t>
  </si>
  <si>
    <t>Opening Cash Balance</t>
  </si>
  <si>
    <t>CASH RECEIPTS</t>
  </si>
  <si>
    <t>Customer Receipts (from Debtors)</t>
  </si>
  <si>
    <t>Cash Sales</t>
  </si>
  <si>
    <t>Deposits</t>
  </si>
  <si>
    <t>Loan / Funding Drawdowns</t>
  </si>
  <si>
    <t>Other Receipts</t>
  </si>
  <si>
    <t>Total Cash Available</t>
  </si>
  <si>
    <t>CASH PAYMENTS</t>
  </si>
  <si>
    <t>Payroll</t>
  </si>
  <si>
    <t>Suppliers / Stock (from Payables)</t>
  </si>
  <si>
    <t>Rent</t>
  </si>
  <si>
    <t>Utilities</t>
  </si>
  <si>
    <t>Tax</t>
  </si>
  <si>
    <t>Loan Repayments</t>
  </si>
  <si>
    <t>Insurance</t>
  </si>
  <si>
    <t>Marketing</t>
  </si>
  <si>
    <t>Software / Subscriptions</t>
  </si>
  <si>
    <t>Professional Fees</t>
  </si>
  <si>
    <t>Capital Expenditure</t>
  </si>
  <si>
    <t>Owner Drawings / Dividends</t>
  </si>
  <si>
    <t>Other Payments</t>
  </si>
  <si>
    <t>NET CASH MOVEMENT</t>
  </si>
  <si>
    <t>CLOSING CASH BALANCE</t>
  </si>
  <si>
    <t>Minimum Cash Buffer</t>
  </si>
  <si>
    <t>Headroom / (Shortfall)</t>
  </si>
  <si>
    <t>Notes / Actions</t>
  </si>
  <si>
    <t>13-Week Cash Flow Forecast - Inputs</t>
  </si>
  <si>
    <t>Business Name</t>
  </si>
  <si>
    <t>Your Business Name</t>
  </si>
  <si>
    <t>Forecast Start Date</t>
  </si>
  <si>
    <t>Starting Cash Balance</t>
  </si>
  <si>
    <t>Currency Symbol</t>
  </si>
  <si>
    <t>$</t>
  </si>
  <si>
    <t>Debtor Collection Conservatism</t>
  </si>
  <si>
    <t>Use realistic expected collection weeks</t>
  </si>
  <si>
    <t>Supplier Payment Rule</t>
  </si>
  <si>
    <t>Pay critical suppliers first</t>
  </si>
  <si>
    <t>Review Frequency</t>
  </si>
  <si>
    <t>Weekly</t>
  </si>
  <si>
    <t>Owner</t>
  </si>
  <si>
    <t>Finance / CFO</t>
  </si>
  <si>
    <t>Last Updated</t>
  </si>
  <si>
    <t>Traffic Light Rules</t>
  </si>
  <si>
    <t>Condition</t>
  </si>
  <si>
    <t>Meaning</t>
  </si>
  <si>
    <t>Action</t>
  </si>
  <si>
    <t>GREEN</t>
  </si>
  <si>
    <t>Closing Cash &gt;= Buffer + 25%</t>
  </si>
  <si>
    <t>Cash position appears safe</t>
  </si>
  <si>
    <t>Keep going; continue weekly review</t>
  </si>
  <si>
    <t>AMBER</t>
  </si>
  <si>
    <t>Closing Cash near buffer</t>
  </si>
  <si>
    <t>Pressure building</t>
  </si>
  <si>
    <t>Tighten collections and spending</t>
  </si>
  <si>
    <t>RED</t>
  </si>
  <si>
    <t>Closing Cash &lt; minimum buffer</t>
  </si>
  <si>
    <t>Immediate cash action required</t>
  </si>
  <si>
    <t>Chase debtors, defer spend, speak to lenders/suppliers</t>
  </si>
  <si>
    <t>Model Notes</t>
  </si>
  <si>
    <t>1</t>
  </si>
  <si>
    <t>Update actual cash balance every week.</t>
  </si>
  <si>
    <t>2</t>
  </si>
  <si>
    <t>Forecast cash receipts, not sales revenue.</t>
  </si>
  <si>
    <t>3</t>
  </si>
  <si>
    <t>Use Debtors and Payables sheets to schedule collections and payments.</t>
  </si>
  <si>
    <t>4</t>
  </si>
  <si>
    <t>Review RED and AMBER weeks before the cash problem lands in the bank.</t>
  </si>
  <si>
    <t>5</t>
  </si>
  <si>
    <t>Roll the model forward one extra week after each weekly review.</t>
  </si>
  <si>
    <t>Debtors Collection Schedule</t>
  </si>
  <si>
    <t>Customer</t>
  </si>
  <si>
    <t>Invoice No.</t>
  </si>
  <si>
    <t>Invoice Date</t>
  </si>
  <si>
    <t>Due Date</t>
  </si>
  <si>
    <t>Amount</t>
  </si>
  <si>
    <t>Expected Collection Week</t>
  </si>
  <si>
    <t>Notes</t>
  </si>
  <si>
    <t>ABC Customer</t>
  </si>
  <si>
    <t>INV-1001</t>
  </si>
  <si>
    <t>Open</t>
  </si>
  <si>
    <t>Example only - overwrite</t>
  </si>
  <si>
    <t>XYZ Trading</t>
  </si>
  <si>
    <t>INV-1002</t>
  </si>
  <si>
    <t>Cash Customer Pool</t>
  </si>
  <si>
    <t>CASH</t>
  </si>
  <si>
    <t>Use for grouped receipts</t>
  </si>
  <si>
    <t>Payables / Payment Schedule</t>
  </si>
  <si>
    <t>Supplier</t>
  </si>
  <si>
    <t>Bill No.</t>
  </si>
  <si>
    <t>Planned Payment Week</t>
  </si>
  <si>
    <t>Category</t>
  </si>
  <si>
    <t>Priority</t>
  </si>
  <si>
    <t>Main Supplier</t>
  </si>
  <si>
    <t>BILL-2001</t>
  </si>
  <si>
    <t>Suppliers / Stock</t>
  </si>
  <si>
    <t>High</t>
  </si>
  <si>
    <t>Packaging Supplier</t>
  </si>
  <si>
    <t>BILL-2002</t>
  </si>
  <si>
    <t>Medium</t>
  </si>
  <si>
    <t>Freight Provider</t>
  </si>
  <si>
    <t>BILL-2003</t>
  </si>
  <si>
    <t>Equipment Deposit</t>
  </si>
  <si>
    <t>CAPEX-01</t>
  </si>
  <si>
    <t>Low</t>
  </si>
  <si>
    <t>Add to Forecast Capex row manually if not Suppliers/Stock</t>
  </si>
  <si>
    <t>Professional Advisor</t>
  </si>
  <si>
    <t>PROF-01</t>
  </si>
  <si>
    <t>Add manually to relevant row</t>
  </si>
  <si>
    <t>How to Use This 13-Week Cash Flow Workbook</t>
  </si>
  <si>
    <t>Step</t>
  </si>
  <si>
    <t>Task</t>
  </si>
  <si>
    <t>Where</t>
  </si>
  <si>
    <t>CFO Tip</t>
  </si>
  <si>
    <t>Enter business name, start date, starting cash, and buffer.</t>
  </si>
  <si>
    <t>Inputs</t>
  </si>
  <si>
    <t>Do not understate the minimum cash buffer. Cash surprises are rarely polite.</t>
  </si>
  <si>
    <t>Schedule expected customer receipts by week.</t>
  </si>
  <si>
    <t>Debtors</t>
  </si>
  <si>
    <t>Forecast when cash will be collected, not when invoices are raised.</t>
  </si>
  <si>
    <t>Schedule critical supplier and stock payments.</t>
  </si>
  <si>
    <t>Payables</t>
  </si>
  <si>
    <t>If a supplier keeps the lights on, do not treat them like a discretionary subscription.</t>
  </si>
  <si>
    <t>Enter other receipts and payments directly into the forecast.</t>
  </si>
  <si>
    <t>13-Week Forecast</t>
  </si>
  <si>
    <t>Orange cells are the main editable rows.</t>
  </si>
  <si>
    <t>Review RED and AMBER weeks on the dashboard.</t>
  </si>
  <si>
    <t>Dashboard</t>
  </si>
  <si>
    <t>Red means action. It does not mean stare harder at the spreadsheet.</t>
  </si>
  <si>
    <t>Update actuals weekly and roll forward one week.</t>
  </si>
  <si>
    <t>All Sheets</t>
  </si>
  <si>
    <t>The model works because of rhythm, not because Excel has feelings.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</si>
</sst>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0;[Red]\(#,##0\);\-"/>
    <numFmt numFmtId="168" formatCode="d/mm/yy;@"/>
  </numFmts>
  <fonts count="12">
    <font>
      <sz val="11"/>
      <name val="Carlito"/>
    </font>
    <font>
      <b/>
      <sz val="11"/>
      <color rgb="FFFFFFFF"/>
      <name val="Calibri"/>
    </font>
    <font>
      <sz val="11"/>
      <name val="Calibri"/>
    </font>
    <font>
      <i/>
      <sz val="11"/>
      <color rgb="FF0B1F3A"/>
      <name val="Calibri"/>
    </font>
    <font>
      <b/>
      <sz val="11"/>
      <color rgb="FF0B1F3A"/>
      <name val="Calibri"/>
    </font>
    <font>
      <b/>
      <sz val="11"/>
      <name val="Calibri"/>
    </font>
    <font>
      <sz val="11"/>
      <color rgb="FF111827"/>
      <name val="Calibri"/>
    </font>
    <font>
      <b/>
      <sz val="11"/>
      <color rgb="FF16A34A"/>
      <name val="Calibri"/>
    </font>
    <font>
      <b/>
      <sz val="11"/>
      <color rgb="FFF59E0B"/>
      <name val="Calibri"/>
    </font>
    <font>
      <b/>
      <sz val="11"/>
      <color rgb="FFDC2626"/>
      <name val="Calibri"/>
    </font>
    <font>
      <b/>
      <sz val="16"/>
      <color rgb="FFFFFFFF"/>
      <name val="Calibri"/>
    </font>
    <font>
      <b/>
      <sz val="15"/>
      <color rgb="FF0B1F3A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F3F4F6"/>
      </patternFill>
    </fill>
    <fill>
      <patternFill patternType="solid">
        <fgColor rgb="FFFFF7ED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FEE2E2"/>
      </patternFill>
    </fill>
    <fill>
      <patternFill patternType="solid">
        <fgColor rgb="FFDBEAFE"/>
      </patternFill>
    </fill>
    <fill>
      <patternFill patternType="solid">
        <fgColor rgb="FFE0F2FE"/>
      </patternFill>
    </fill>
    <fill>
      <patternFill patternType="solid">
        <fgColor rgb="FFF8FAFC"/>
      </patternFill>
    </fill>
    <fill>
      <patternFill patternType="solid">
        <fgColor rgb="FFF9FAFB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165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165" fontId="2" fillId="0" borderId="8" xfId="0" applyNumberFormat="1" applyFont="1" applyBorder="1"/>
    <xf numFmtId="0" fontId="2" fillId="0" borderId="9" xfId="0" applyFont="1" applyBorder="1"/>
    <xf numFmtId="0" fontId="2" fillId="0" borderId="5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5" fillId="9" borderId="5" xfId="0" applyNumberFormat="1" applyFont="1" applyFill="1" applyBorder="1" applyAlignment="1">
      <alignment horizontal="center"/>
    </xf>
    <xf numFmtId="164" fontId="5" fillId="9" borderId="6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165" fontId="6" fillId="10" borderId="5" xfId="0" applyNumberFormat="1" applyFont="1" applyFill="1" applyBorder="1" applyAlignment="1">
      <alignment horizontal="right" vertical="center"/>
    </xf>
    <xf numFmtId="165" fontId="6" fillId="10" borderId="6" xfId="0" applyNumberFormat="1" applyFont="1" applyFill="1" applyBorder="1" applyAlignment="1">
      <alignment horizontal="right" vertical="center"/>
    </xf>
    <xf numFmtId="0" fontId="5" fillId="11" borderId="4" xfId="0" applyFont="1" applyFill="1" applyBorder="1" applyAlignment="1">
      <alignment horizontal="left"/>
    </xf>
    <xf numFmtId="165" fontId="6" fillId="4" borderId="5" xfId="0" applyNumberFormat="1" applyFont="1" applyFill="1" applyBorder="1" applyAlignment="1">
      <alignment horizontal="right" vertical="center"/>
    </xf>
    <xf numFmtId="165" fontId="6" fillId="4" borderId="6" xfId="0" applyNumberFormat="1" applyFont="1" applyFill="1" applyBorder="1" applyAlignment="1">
      <alignment horizontal="right" vertical="center"/>
    </xf>
    <xf numFmtId="0" fontId="6" fillId="10" borderId="5" xfId="0" applyFont="1" applyFill="1" applyBorder="1" applyAlignment="1">
      <alignment horizontal="right" vertical="center"/>
    </xf>
    <xf numFmtId="0" fontId="6" fillId="10" borderId="6" xfId="0" applyFont="1" applyFill="1" applyBorder="1" applyAlignment="1">
      <alignment horizontal="right" vertical="center"/>
    </xf>
    <xf numFmtId="0" fontId="5" fillId="11" borderId="7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/>
    </xf>
    <xf numFmtId="0" fontId="7" fillId="5" borderId="0" xfId="0" applyFont="1" applyFill="1"/>
    <xf numFmtId="0" fontId="8" fillId="6" borderId="0" xfId="0" applyFont="1" applyFill="1"/>
    <xf numFmtId="0" fontId="9" fillId="7" borderId="0" xfId="0" applyFont="1" applyFill="1"/>
    <xf numFmtId="0" fontId="2" fillId="12" borderId="0" xfId="0" applyFont="1" applyFill="1" applyAlignment="1">
      <alignment vertical="top"/>
    </xf>
    <xf numFmtId="164" fontId="2" fillId="12" borderId="0" xfId="0" applyNumberFormat="1" applyFont="1" applyFill="1" applyAlignment="1">
      <alignment vertical="top"/>
    </xf>
    <xf numFmtId="165" fontId="2" fillId="12" borderId="0" xfId="0" applyNumberFormat="1" applyFont="1" applyFill="1" applyAlignment="1">
      <alignment vertical="top"/>
    </xf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/>
    <xf numFmtId="0" fontId="3" fillId="8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5" fontId="11" fillId="10" borderId="4" xfId="0" applyNumberFormat="1" applyFont="1" applyFill="1" applyBorder="1" applyAlignment="1">
      <alignment horizontal="center" vertical="center" wrapText="1"/>
    </xf>
    <xf numFmtId="165" fontId="4" fillId="10" borderId="5" xfId="0" applyNumberFormat="1" applyFont="1" applyFill="1" applyBorder="1" applyAlignment="1">
      <alignment horizontal="center" vertical="center"/>
    </xf>
    <xf numFmtId="165" fontId="4" fillId="10" borderId="4" xfId="0" applyNumberFormat="1" applyFont="1" applyFill="1" applyBorder="1" applyAlignment="1">
      <alignment horizontal="center" vertical="center"/>
    </xf>
    <xf numFmtId="165" fontId="11" fillId="10" borderId="5" xfId="0" applyNumberFormat="1" applyFont="1" applyFill="1" applyBorder="1" applyAlignment="1">
      <alignment horizontal="center" vertical="center" wrapText="1"/>
    </xf>
    <xf numFmtId="1" fontId="11" fillId="10" borderId="5" xfId="0" applyNumberFormat="1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65" fontId="4" fillId="10" borderId="6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5" fontId="4" fillId="10" borderId="7" xfId="0" applyNumberFormat="1" applyFont="1" applyFill="1" applyBorder="1" applyAlignment="1">
      <alignment horizontal="center" vertical="center"/>
    </xf>
    <xf numFmtId="165" fontId="4" fillId="10" borderId="8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49" fontId="11" fillId="10" borderId="5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8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8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/>
    </xf>
    <xf numFmtId="168" fontId="2" fillId="0" borderId="5" xfId="0" applyNumberFormat="1" applyFont="1" applyBorder="1"/>
    <xf numFmtId="168" fontId="2" fillId="0" borderId="8" xfId="0" applyNumberFormat="1" applyFont="1" applyBorder="1"/>
  </cellXfs>
  <cellStyles count="1">
    <cellStyle name="Normal" xfId="0" builtinId="0"/>
  </cellStyles>
  <dxfs count="10">
    <dxf>
      <font>
        <b/>
        <color rgb="FFDC2626"/>
      </font>
      <fill>
        <patternFill patternType="solid">
          <bgColor rgb="FFFEE2E2"/>
        </patternFill>
      </fill>
    </dxf>
    <dxf>
      <font>
        <b/>
        <color rgb="FFF59E0B"/>
      </font>
      <fill>
        <patternFill patternType="solid">
          <bgColor rgb="FFFEF3C7"/>
        </patternFill>
      </fill>
    </dxf>
    <dxf>
      <font>
        <b/>
        <color rgb="FF16A34A"/>
      </font>
      <fill>
        <patternFill patternType="solid">
          <bgColor rgb="FFDCFCE7"/>
        </patternFill>
      </fill>
    </dxf>
    <dxf>
      <font>
        <b/>
        <color rgb="FFDC2626"/>
      </font>
      <fill>
        <patternFill patternType="solid">
          <bgColor rgb="FFFEE2E2"/>
        </patternFill>
      </fill>
    </dxf>
    <dxf>
      <font>
        <b/>
        <color rgb="FFDC2626"/>
      </font>
      <fill>
        <patternFill patternType="solid">
          <bgColor rgb="FFFEE2E2"/>
        </patternFill>
      </fill>
    </dxf>
    <dxf>
      <font>
        <b/>
        <color rgb="FFF59E0B"/>
      </font>
      <fill>
        <patternFill patternType="solid">
          <bgColor rgb="FFFEF3C7"/>
        </patternFill>
      </fill>
    </dxf>
    <dxf>
      <font>
        <b/>
        <color rgb="FF16A34A"/>
      </font>
      <fill>
        <patternFill patternType="solid">
          <bgColor rgb="FFDCFCE7"/>
        </patternFill>
      </fill>
    </dxf>
    <dxf>
      <font>
        <b/>
        <color rgb="FFDC2626"/>
      </font>
      <fill>
        <patternFill patternType="solid">
          <bgColor rgb="FFFEE2E2"/>
        </patternFill>
      </fill>
    </dxf>
    <dxf>
      <font>
        <b/>
        <color rgb="FFF59E0B"/>
      </font>
      <fill>
        <patternFill patternType="solid">
          <bgColor rgb="FFFEF3C7"/>
        </patternFill>
      </fill>
    </dxf>
    <dxf>
      <font>
        <b/>
        <color rgb="FF16A34A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AU"/>
              <a:t>Weekly Cash Flow Trend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Dashboard!$C$13</c:f>
              <c:strCache>
                <c:ptCount val="1"/>
                <c:pt idx="0">
                  <c:v>Cash In</c:v>
                </c:pt>
              </c:strCache>
            </c:strRef>
          </c:tx>
          <c:cat>
            <c:numRef>
              <c:f>Dashboard!$B$14:$B$26</c:f>
              <c:numCache>
                <c:formatCode>d/mm/yy;@</c:formatCode>
                <c:ptCount val="13"/>
                <c:pt idx="0">
                  <c:v>46216</c:v>
                </c:pt>
                <c:pt idx="1">
                  <c:v>46223</c:v>
                </c:pt>
                <c:pt idx="2">
                  <c:v>46230</c:v>
                </c:pt>
                <c:pt idx="3">
                  <c:v>46237</c:v>
                </c:pt>
                <c:pt idx="4">
                  <c:v>46244</c:v>
                </c:pt>
                <c:pt idx="5">
                  <c:v>46251</c:v>
                </c:pt>
                <c:pt idx="6">
                  <c:v>46258</c:v>
                </c:pt>
                <c:pt idx="7">
                  <c:v>46265</c:v>
                </c:pt>
                <c:pt idx="8">
                  <c:v>46272</c:v>
                </c:pt>
                <c:pt idx="9">
                  <c:v>46279</c:v>
                </c:pt>
                <c:pt idx="10">
                  <c:v>46286</c:v>
                </c:pt>
                <c:pt idx="11">
                  <c:v>46293</c:v>
                </c:pt>
                <c:pt idx="12">
                  <c:v>46300</c:v>
                </c:pt>
              </c:numCache>
            </c:numRef>
          </c:cat>
          <c:val>
            <c:numRef>
              <c:f>Dashboard!$C$14:$C$26</c:f>
              <c:numCache>
                <c:formatCode>#,##0;[Red]\(#,##0\);\-</c:formatCode>
                <c:ptCount val="13"/>
                <c:pt idx="0">
                  <c:v>18500</c:v>
                </c:pt>
                <c:pt idx="1">
                  <c:v>0</c:v>
                </c:pt>
                <c:pt idx="2">
                  <c:v>18500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1-46C8-8FC0-B87A9B87184E}"/>
            </c:ext>
          </c:extLst>
        </c:ser>
        <c:ser>
          <c:idx val="1"/>
          <c:order val="1"/>
          <c:tx>
            <c:strRef>
              <c:f>Dashboard!$D$13</c:f>
              <c:strCache>
                <c:ptCount val="1"/>
                <c:pt idx="0">
                  <c:v>Cash Out</c:v>
                </c:pt>
              </c:strCache>
            </c:strRef>
          </c:tx>
          <c:cat>
            <c:numRef>
              <c:f>Dashboard!$B$14:$B$26</c:f>
              <c:numCache>
                <c:formatCode>d/mm/yy;@</c:formatCode>
                <c:ptCount val="13"/>
                <c:pt idx="0">
                  <c:v>46216</c:v>
                </c:pt>
                <c:pt idx="1">
                  <c:v>46223</c:v>
                </c:pt>
                <c:pt idx="2">
                  <c:v>46230</c:v>
                </c:pt>
                <c:pt idx="3">
                  <c:v>46237</c:v>
                </c:pt>
                <c:pt idx="4">
                  <c:v>46244</c:v>
                </c:pt>
                <c:pt idx="5">
                  <c:v>46251</c:v>
                </c:pt>
                <c:pt idx="6">
                  <c:v>46258</c:v>
                </c:pt>
                <c:pt idx="7">
                  <c:v>46265</c:v>
                </c:pt>
                <c:pt idx="8">
                  <c:v>46272</c:v>
                </c:pt>
                <c:pt idx="9">
                  <c:v>46279</c:v>
                </c:pt>
                <c:pt idx="10">
                  <c:v>46286</c:v>
                </c:pt>
                <c:pt idx="11">
                  <c:v>46293</c:v>
                </c:pt>
                <c:pt idx="12">
                  <c:v>46300</c:v>
                </c:pt>
              </c:numCache>
            </c:numRef>
          </c:cat>
          <c:val>
            <c:numRef>
              <c:f>Dashboard!$D$14:$D$26</c:f>
              <c:numCache>
                <c:formatCode>#,##0;[Red]\(#,##0\);\-</c:formatCode>
                <c:ptCount val="13"/>
                <c:pt idx="0">
                  <c:v>9500</c:v>
                </c:pt>
                <c:pt idx="1">
                  <c:v>7800</c:v>
                </c:pt>
                <c:pt idx="2">
                  <c:v>0</c:v>
                </c:pt>
                <c:pt idx="3">
                  <c:v>4200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1-46C8-8FC0-B87A9B87184E}"/>
            </c:ext>
          </c:extLst>
        </c:ser>
        <c:ser>
          <c:idx val="2"/>
          <c:order val="2"/>
          <c:tx>
            <c:strRef>
              <c:f>Dashboard!$E$13</c:f>
              <c:strCache>
                <c:ptCount val="1"/>
                <c:pt idx="0">
                  <c:v>Closing Cash</c:v>
                </c:pt>
              </c:strCache>
            </c:strRef>
          </c:tx>
          <c:cat>
            <c:numRef>
              <c:f>Dashboard!$B$14:$B$26</c:f>
              <c:numCache>
                <c:formatCode>d/mm/yy;@</c:formatCode>
                <c:ptCount val="13"/>
                <c:pt idx="0">
                  <c:v>46216</c:v>
                </c:pt>
                <c:pt idx="1">
                  <c:v>46223</c:v>
                </c:pt>
                <c:pt idx="2">
                  <c:v>46230</c:v>
                </c:pt>
                <c:pt idx="3">
                  <c:v>46237</c:v>
                </c:pt>
                <c:pt idx="4">
                  <c:v>46244</c:v>
                </c:pt>
                <c:pt idx="5">
                  <c:v>46251</c:v>
                </c:pt>
                <c:pt idx="6">
                  <c:v>46258</c:v>
                </c:pt>
                <c:pt idx="7">
                  <c:v>46265</c:v>
                </c:pt>
                <c:pt idx="8">
                  <c:v>46272</c:v>
                </c:pt>
                <c:pt idx="9">
                  <c:v>46279</c:v>
                </c:pt>
                <c:pt idx="10">
                  <c:v>46286</c:v>
                </c:pt>
                <c:pt idx="11">
                  <c:v>46293</c:v>
                </c:pt>
                <c:pt idx="12">
                  <c:v>46300</c:v>
                </c:pt>
              </c:numCache>
            </c:numRef>
          </c:cat>
          <c:val>
            <c:numRef>
              <c:f>Dashboard!$E$14:$E$26</c:f>
              <c:numCache>
                <c:formatCode>#,##0;[Red]\(#,##0\);\-</c:formatCode>
                <c:ptCount val="13"/>
                <c:pt idx="0">
                  <c:v>59000</c:v>
                </c:pt>
                <c:pt idx="1">
                  <c:v>51200</c:v>
                </c:pt>
                <c:pt idx="2">
                  <c:v>69700</c:v>
                </c:pt>
                <c:pt idx="3">
                  <c:v>65500</c:v>
                </c:pt>
                <c:pt idx="4">
                  <c:v>65500</c:v>
                </c:pt>
                <c:pt idx="5">
                  <c:v>65500</c:v>
                </c:pt>
                <c:pt idx="6">
                  <c:v>65500</c:v>
                </c:pt>
                <c:pt idx="7">
                  <c:v>65500</c:v>
                </c:pt>
                <c:pt idx="8">
                  <c:v>65500</c:v>
                </c:pt>
                <c:pt idx="9">
                  <c:v>65500</c:v>
                </c:pt>
                <c:pt idx="10">
                  <c:v>65500</c:v>
                </c:pt>
                <c:pt idx="11">
                  <c:v>65500</c:v>
                </c:pt>
                <c:pt idx="12">
                  <c:v>65500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E1-46C8-8FC0-B87A9B871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d/mm/yy;@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  <c:max val="8000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_(* #,##0_);_(* \(#,##0\);_(* &quot;-&quot;_);_(@_)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AU"/>
              <a:t>Weekly Cash In vs Cash Out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Cash In</c:v>
          </c:tx>
          <c:invertIfNegative val="1"/>
          <c:cat>
            <c:numRef>
              <c:f>Dashboard!$P$14:$P$26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Dashboard!$Q$14:$Q$26</c:f>
              <c:numCache>
                <c:formatCode>#,##0;[Red]\(#,##0\);\-</c:formatCode>
                <c:ptCount val="13"/>
                <c:pt idx="0">
                  <c:v>18500</c:v>
                </c:pt>
                <c:pt idx="1">
                  <c:v>0</c:v>
                </c:pt>
                <c:pt idx="2">
                  <c:v>18500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A9-4C59-9EC4-4A0BA4F66F6F}"/>
            </c:ext>
          </c:extLst>
        </c:ser>
        <c:ser>
          <c:idx val="1"/>
          <c:order val="1"/>
          <c:tx>
            <c:v>Cash Out</c:v>
          </c:tx>
          <c:invertIfNegative val="1"/>
          <c:cat>
            <c:numRef>
              <c:f>Dashboard!$P$14:$P$26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Dashboard!$R$14:$R$26</c:f>
              <c:numCache>
                <c:formatCode>#,##0;[Red]\(#,##0\);\-</c:formatCode>
                <c:ptCount val="13"/>
                <c:pt idx="0">
                  <c:v>9500</c:v>
                </c:pt>
                <c:pt idx="1">
                  <c:v>7800</c:v>
                </c:pt>
                <c:pt idx="2">
                  <c:v>0</c:v>
                </c:pt>
                <c:pt idx="3">
                  <c:v>4200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A9-4C59-9EC4-4A0BA4F66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;[Red]\(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0</xdr:rowOff>
    </xdr:from>
    <xdr:to>
      <xdr:col>14</xdr:col>
      <xdr:colOff>0</xdr:colOff>
      <xdr:row>28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</xdr:row>
      <xdr:rowOff>0</xdr:rowOff>
    </xdr:from>
    <xdr:to>
      <xdr:col>8</xdr:col>
      <xdr:colOff>0</xdr:colOff>
      <xdr:row>44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btorsTable" displayName="DebtorsTable" ref="A3:H200">
  <tableColumns count="8">
    <tableColumn id="1" xr3:uid="{00000000-0010-0000-0000-000001000000}" name="Customer"/>
    <tableColumn id="2" xr3:uid="{00000000-0010-0000-0000-000002000000}" name="Invoice No."/>
    <tableColumn id="3" xr3:uid="{00000000-0010-0000-0000-000003000000}" name="Invoice Date"/>
    <tableColumn id="4" xr3:uid="{00000000-0010-0000-0000-000004000000}" name="Due Date"/>
    <tableColumn id="5" xr3:uid="{00000000-0010-0000-0000-000005000000}" name="Amount"/>
    <tableColumn id="6" xr3:uid="{00000000-0010-0000-0000-000006000000}" name="Expected Collection Week"/>
    <tableColumn id="7" xr3:uid="{00000000-0010-0000-0000-000007000000}" name="Status"/>
    <tableColumn id="8" xr3:uid="{00000000-0010-0000-0000-000008000000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ayablesTable" displayName="PayablesTable" ref="A3:H200">
  <tableColumns count="8">
    <tableColumn id="1" xr3:uid="{00000000-0010-0000-0100-000001000000}" name="Supplier"/>
    <tableColumn id="2" xr3:uid="{00000000-0010-0000-0100-000002000000}" name="Bill No."/>
    <tableColumn id="3" xr3:uid="{00000000-0010-0000-0100-000003000000}" name="Due Date"/>
    <tableColumn id="4" xr3:uid="{00000000-0010-0000-0100-000004000000}" name="Amount"/>
    <tableColumn id="5" xr3:uid="{00000000-0010-0000-0100-000005000000}" name="Planned Payment Week"/>
    <tableColumn id="6" xr3:uid="{00000000-0010-0000-0100-000006000000}" name="Category"/>
    <tableColumn id="7" xr3:uid="{00000000-0010-0000-0100-000007000000}" name="Priority"/>
    <tableColumn id="8" xr3:uid="{00000000-0010-0000-0100-000008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0"/>
  <sheetViews>
    <sheetView tabSelected="1" topLeftCell="A14" workbookViewId="0">
      <selection activeCell="B14" sqref="B14:B26"/>
    </sheetView>
  </sheetViews>
  <sheetFormatPr defaultRowHeight="13.8"/>
  <cols>
    <col min="1" max="1" width="12" customWidth="1"/>
    <col min="2" max="2" width="15" customWidth="1"/>
    <col min="3" max="5" width="16" customWidth="1"/>
    <col min="6" max="6" width="12" customWidth="1"/>
    <col min="7" max="7" width="15" customWidth="1"/>
    <col min="16" max="16" width="5.3984375" bestFit="1" customWidth="1"/>
    <col min="17" max="17" width="6.3984375" bestFit="1" customWidth="1"/>
    <col min="18" max="18" width="7.69921875" bestFit="1" customWidth="1"/>
  </cols>
  <sheetData>
    <row r="1" spans="1:26" ht="22.35" customHeight="1">
      <c r="A1" s="45" t="s">
        <v>0</v>
      </c>
      <c r="B1" s="46"/>
      <c r="C1" s="46"/>
      <c r="D1" s="46"/>
      <c r="E1" s="46"/>
      <c r="F1" s="46"/>
      <c r="G1" s="46"/>
      <c r="H1" s="4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47" t="s">
        <v>1</v>
      </c>
      <c r="B2" s="46"/>
      <c r="C2" s="46"/>
      <c r="D2" s="46"/>
      <c r="E2" s="46"/>
      <c r="F2" s="46"/>
      <c r="G2" s="46"/>
      <c r="H2" s="4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48" t="s">
        <v>2</v>
      </c>
      <c r="B4" s="49"/>
      <c r="C4" s="49" t="s">
        <v>3</v>
      </c>
      <c r="D4" s="49"/>
      <c r="E4" s="49" t="s">
        <v>4</v>
      </c>
      <c r="F4" s="49"/>
      <c r="G4" s="49" t="s">
        <v>5</v>
      </c>
      <c r="H4" s="5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50">
        <f>Inputs!B6</f>
        <v>50000</v>
      </c>
      <c r="B5" s="51"/>
      <c r="C5" s="53">
        <f>MIN('13-Week Forecast'!B35:N35)</f>
        <v>51200</v>
      </c>
      <c r="D5" s="51"/>
      <c r="E5" s="54">
        <f>COUNTIF('13-Week Forecast'!B37:N37,"&lt;0")</f>
        <v>0</v>
      </c>
      <c r="F5" s="55"/>
      <c r="G5" s="53">
        <f>'13-Week Forecast'!N35</f>
        <v>65500</v>
      </c>
      <c r="H5" s="5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52"/>
      <c r="B6" s="51"/>
      <c r="C6" s="51"/>
      <c r="D6" s="51"/>
      <c r="E6" s="55"/>
      <c r="F6" s="55"/>
      <c r="G6" s="51"/>
      <c r="H6" s="5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6"/>
      <c r="B7" s="12"/>
      <c r="C7" s="12"/>
      <c r="D7" s="12"/>
      <c r="E7" s="12"/>
      <c r="F7" s="12"/>
      <c r="G7" s="12"/>
      <c r="H7" s="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58" t="s">
        <v>6</v>
      </c>
      <c r="B8" s="59"/>
      <c r="C8" s="59" t="s">
        <v>7</v>
      </c>
      <c r="D8" s="59"/>
      <c r="E8" s="59" t="s">
        <v>8</v>
      </c>
      <c r="F8" s="59"/>
      <c r="G8" s="59" t="s">
        <v>9</v>
      </c>
      <c r="H8" s="6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50">
        <f>SUM('13-Week Forecast'!B15:N15)</f>
        <v>37000</v>
      </c>
      <c r="B9" s="51"/>
      <c r="C9" s="53">
        <f>SUM('13-Week Forecast'!B32:N32)</f>
        <v>21500</v>
      </c>
      <c r="D9" s="51"/>
      <c r="E9" s="53">
        <f>SUM('13-Week Forecast'!B34:N34)</f>
        <v>15500</v>
      </c>
      <c r="F9" s="51"/>
      <c r="G9" s="63" t="str">
        <f>IF(COUNTIF('13-Week Forecast'!B38:N38,"RED")&gt;0,"RED",IF(COUNTIF('13-Week Forecast'!B38:N38,"AMBER")&gt;0,"AMBER","GREEN"))</f>
        <v>GREEN</v>
      </c>
      <c r="H9" s="6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60"/>
      <c r="B10" s="61"/>
      <c r="C10" s="61"/>
      <c r="D10" s="61"/>
      <c r="E10" s="61"/>
      <c r="F10" s="61"/>
      <c r="G10" s="65"/>
      <c r="H10" s="6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3" t="s">
        <v>10</v>
      </c>
      <c r="B13" s="4" t="s">
        <v>11</v>
      </c>
      <c r="C13" s="4" t="s">
        <v>12</v>
      </c>
      <c r="D13" s="4" t="s">
        <v>13</v>
      </c>
      <c r="E13" s="4" t="s">
        <v>14</v>
      </c>
      <c r="F13" s="5" t="s">
        <v>15</v>
      </c>
      <c r="G13" s="1"/>
      <c r="H13" s="1"/>
      <c r="I13" s="1"/>
      <c r="J13" s="1"/>
      <c r="K13" s="1"/>
      <c r="L13" s="1"/>
      <c r="M13" s="1"/>
      <c r="N13" s="1"/>
      <c r="O13" s="1"/>
      <c r="P13" s="1" t="s">
        <v>10</v>
      </c>
      <c r="Q13" s="1" t="s">
        <v>12</v>
      </c>
      <c r="R13" s="1" t="s">
        <v>13</v>
      </c>
      <c r="S13" s="1"/>
      <c r="T13" s="1"/>
      <c r="U13" s="1"/>
      <c r="V13" s="1"/>
      <c r="W13" s="1"/>
      <c r="X13" s="1"/>
      <c r="Y13" s="1"/>
      <c r="Z13" s="1"/>
    </row>
    <row r="14" spans="1:26" ht="14.4">
      <c r="A14" s="6">
        <f>'13-Week Forecast'!B3</f>
        <v>1</v>
      </c>
      <c r="B14" s="75">
        <f>'13-Week Forecast'!B4</f>
        <v>46216</v>
      </c>
      <c r="C14" s="7">
        <f>'13-Week Forecast'!B15</f>
        <v>18500</v>
      </c>
      <c r="D14" s="7">
        <f>'13-Week Forecast'!B32</f>
        <v>9500</v>
      </c>
      <c r="E14" s="7">
        <f>'13-Week Forecast'!B35</f>
        <v>59000</v>
      </c>
      <c r="F14" s="8" t="str">
        <f>'13-Week Forecast'!B38</f>
        <v>GREEN</v>
      </c>
      <c r="G14" s="1"/>
      <c r="H14" s="1"/>
      <c r="I14" s="1"/>
      <c r="J14" s="1"/>
      <c r="K14" s="1"/>
      <c r="L14" s="1"/>
      <c r="M14" s="1"/>
      <c r="N14" s="1"/>
      <c r="O14" s="1"/>
      <c r="P14" s="1">
        <v>1</v>
      </c>
      <c r="Q14" s="43">
        <f>'13-Week Forecast'!B15</f>
        <v>18500</v>
      </c>
      <c r="R14" s="43">
        <f>'13-Week Forecast'!B32</f>
        <v>9500</v>
      </c>
      <c r="S14" s="1"/>
      <c r="T14" s="1"/>
      <c r="U14" s="1"/>
      <c r="V14" s="1"/>
      <c r="W14" s="1"/>
      <c r="X14" s="1"/>
      <c r="Y14" s="1"/>
      <c r="Z14" s="1"/>
    </row>
    <row r="15" spans="1:26" ht="14.4">
      <c r="A15" s="6">
        <f>'13-Week Forecast'!C3</f>
        <v>2</v>
      </c>
      <c r="B15" s="75">
        <f>'13-Week Forecast'!C4</f>
        <v>46223</v>
      </c>
      <c r="C15" s="7">
        <f>'13-Week Forecast'!C15</f>
        <v>0</v>
      </c>
      <c r="D15" s="7">
        <f>'13-Week Forecast'!C32</f>
        <v>7800</v>
      </c>
      <c r="E15" s="7">
        <f>'13-Week Forecast'!C35</f>
        <v>51200</v>
      </c>
      <c r="F15" s="8" t="str">
        <f>'13-Week Forecast'!C38</f>
        <v>GREEN</v>
      </c>
      <c r="G15" s="1"/>
      <c r="H15" s="1"/>
      <c r="I15" s="1"/>
      <c r="J15" s="1"/>
      <c r="K15" s="1"/>
      <c r="L15" s="1"/>
      <c r="M15" s="1"/>
      <c r="N15" s="1"/>
      <c r="O15" s="1"/>
      <c r="P15" s="1">
        <v>2</v>
      </c>
      <c r="Q15" s="43">
        <f>'13-Week Forecast'!C15</f>
        <v>0</v>
      </c>
      <c r="R15" s="43">
        <f>'13-Week Forecast'!C32</f>
        <v>7800</v>
      </c>
      <c r="S15" s="1"/>
      <c r="T15" s="1"/>
      <c r="U15" s="1"/>
      <c r="V15" s="1"/>
      <c r="W15" s="1"/>
      <c r="X15" s="1"/>
      <c r="Y15" s="1"/>
      <c r="Z15" s="1"/>
    </row>
    <row r="16" spans="1:26" ht="14.4">
      <c r="A16" s="6">
        <f>'13-Week Forecast'!D3</f>
        <v>3</v>
      </c>
      <c r="B16" s="75">
        <f>'13-Week Forecast'!D4</f>
        <v>46230</v>
      </c>
      <c r="C16" s="7">
        <f>'13-Week Forecast'!D15</f>
        <v>18500</v>
      </c>
      <c r="D16" s="7">
        <f>'13-Week Forecast'!D32</f>
        <v>0</v>
      </c>
      <c r="E16" s="7">
        <f>'13-Week Forecast'!D35</f>
        <v>69700</v>
      </c>
      <c r="F16" s="8" t="str">
        <f>'13-Week Forecast'!D38</f>
        <v>GREEN</v>
      </c>
      <c r="G16" s="1"/>
      <c r="H16" s="1"/>
      <c r="I16" s="1"/>
      <c r="J16" s="1"/>
      <c r="K16" s="1"/>
      <c r="L16" s="1"/>
      <c r="M16" s="1"/>
      <c r="N16" s="1"/>
      <c r="O16" s="1"/>
      <c r="P16" s="1">
        <v>3</v>
      </c>
      <c r="Q16" s="43">
        <f>'13-Week Forecast'!D15</f>
        <v>18500</v>
      </c>
      <c r="R16" s="43">
        <f>'13-Week Forecast'!D32</f>
        <v>0</v>
      </c>
      <c r="S16" s="1"/>
      <c r="T16" s="1"/>
      <c r="U16" s="1"/>
      <c r="V16" s="1"/>
      <c r="W16" s="1"/>
      <c r="X16" s="1"/>
      <c r="Y16" s="1"/>
      <c r="Z16" s="1"/>
    </row>
    <row r="17" spans="1:26" ht="14.4">
      <c r="A17" s="6">
        <f>'13-Week Forecast'!E3</f>
        <v>4</v>
      </c>
      <c r="B17" s="75">
        <f>'13-Week Forecast'!E4</f>
        <v>46237</v>
      </c>
      <c r="C17" s="7">
        <f>'13-Week Forecast'!E15</f>
        <v>0</v>
      </c>
      <c r="D17" s="7">
        <f>'13-Week Forecast'!E32</f>
        <v>4200</v>
      </c>
      <c r="E17" s="7">
        <f>'13-Week Forecast'!E35</f>
        <v>65500</v>
      </c>
      <c r="F17" s="8" t="str">
        <f>'13-Week Forecast'!E38</f>
        <v>GREEN</v>
      </c>
      <c r="G17" s="1"/>
      <c r="H17" s="1"/>
      <c r="I17" s="1"/>
      <c r="J17" s="1"/>
      <c r="K17" s="1"/>
      <c r="L17" s="1"/>
      <c r="M17" s="1"/>
      <c r="N17" s="1"/>
      <c r="O17" s="1"/>
      <c r="P17" s="1">
        <v>4</v>
      </c>
      <c r="Q17" s="43">
        <f>'13-Week Forecast'!E15</f>
        <v>0</v>
      </c>
      <c r="R17" s="43">
        <f>'13-Week Forecast'!E32</f>
        <v>4200</v>
      </c>
      <c r="S17" s="1"/>
      <c r="T17" s="1"/>
      <c r="U17" s="1"/>
      <c r="V17" s="1"/>
      <c r="W17" s="1"/>
      <c r="X17" s="1"/>
      <c r="Y17" s="1"/>
      <c r="Z17" s="1"/>
    </row>
    <row r="18" spans="1:26" ht="14.4">
      <c r="A18" s="6">
        <f>'13-Week Forecast'!F3</f>
        <v>5</v>
      </c>
      <c r="B18" s="75">
        <f>'13-Week Forecast'!F4</f>
        <v>46244</v>
      </c>
      <c r="C18" s="7">
        <f>'13-Week Forecast'!F15</f>
        <v>0</v>
      </c>
      <c r="D18" s="7">
        <f>'13-Week Forecast'!F32</f>
        <v>0</v>
      </c>
      <c r="E18" s="7">
        <f>'13-Week Forecast'!F35</f>
        <v>65500</v>
      </c>
      <c r="F18" s="8" t="str">
        <f>'13-Week Forecast'!F38</f>
        <v>GREEN</v>
      </c>
      <c r="G18" s="1"/>
      <c r="H18" s="1"/>
      <c r="I18" s="1"/>
      <c r="J18" s="1"/>
      <c r="K18" s="1"/>
      <c r="L18" s="1"/>
      <c r="M18" s="1"/>
      <c r="N18" s="1"/>
      <c r="O18" s="1"/>
      <c r="P18" s="1">
        <v>5</v>
      </c>
      <c r="Q18" s="43">
        <f>'13-Week Forecast'!F15</f>
        <v>0</v>
      </c>
      <c r="R18" s="43">
        <f>'13-Week Forecast'!F32</f>
        <v>0</v>
      </c>
      <c r="S18" s="1"/>
      <c r="T18" s="1"/>
      <c r="U18" s="1"/>
      <c r="V18" s="1"/>
      <c r="W18" s="1"/>
      <c r="X18" s="1"/>
      <c r="Y18" s="1"/>
      <c r="Z18" s="1"/>
    </row>
    <row r="19" spans="1:26" ht="14.4">
      <c r="A19" s="6">
        <f>'13-Week Forecast'!G3</f>
        <v>6</v>
      </c>
      <c r="B19" s="75">
        <f>'13-Week Forecast'!G4</f>
        <v>46251</v>
      </c>
      <c r="C19" s="7">
        <f>'13-Week Forecast'!G15</f>
        <v>0</v>
      </c>
      <c r="D19" s="7">
        <f>'13-Week Forecast'!G32</f>
        <v>0</v>
      </c>
      <c r="E19" s="7">
        <f>'13-Week Forecast'!G35</f>
        <v>65500</v>
      </c>
      <c r="F19" s="8" t="str">
        <f>'13-Week Forecast'!G38</f>
        <v>GREEN</v>
      </c>
      <c r="G19" s="1"/>
      <c r="H19" s="1"/>
      <c r="I19" s="1"/>
      <c r="J19" s="1"/>
      <c r="K19" s="1"/>
      <c r="L19" s="1"/>
      <c r="M19" s="1"/>
      <c r="N19" s="1"/>
      <c r="O19" s="1"/>
      <c r="P19" s="1">
        <v>6</v>
      </c>
      <c r="Q19" s="43">
        <f>'13-Week Forecast'!G15</f>
        <v>0</v>
      </c>
      <c r="R19" s="43">
        <f>'13-Week Forecast'!G32</f>
        <v>0</v>
      </c>
      <c r="S19" s="1"/>
      <c r="T19" s="1"/>
      <c r="U19" s="1"/>
      <c r="V19" s="1"/>
      <c r="W19" s="1"/>
      <c r="X19" s="1"/>
      <c r="Y19" s="1"/>
      <c r="Z19" s="1"/>
    </row>
    <row r="20" spans="1:26" ht="14.4">
      <c r="A20" s="6">
        <f>'13-Week Forecast'!H3</f>
        <v>7</v>
      </c>
      <c r="B20" s="75">
        <f>'13-Week Forecast'!H4</f>
        <v>46258</v>
      </c>
      <c r="C20" s="7">
        <f>'13-Week Forecast'!H15</f>
        <v>0</v>
      </c>
      <c r="D20" s="7">
        <f>'13-Week Forecast'!H32</f>
        <v>0</v>
      </c>
      <c r="E20" s="7">
        <f>'13-Week Forecast'!H35</f>
        <v>65500</v>
      </c>
      <c r="F20" s="8" t="str">
        <f>'13-Week Forecast'!H38</f>
        <v>GREEN</v>
      </c>
      <c r="G20" s="1"/>
      <c r="H20" s="1"/>
      <c r="I20" s="1"/>
      <c r="J20" s="1"/>
      <c r="K20" s="1"/>
      <c r="L20" s="1"/>
      <c r="M20" s="1"/>
      <c r="N20" s="1"/>
      <c r="O20" s="1"/>
      <c r="P20" s="1">
        <v>7</v>
      </c>
      <c r="Q20" s="43">
        <f>'13-Week Forecast'!H15</f>
        <v>0</v>
      </c>
      <c r="R20" s="43">
        <f>'13-Week Forecast'!H32</f>
        <v>0</v>
      </c>
      <c r="S20" s="1"/>
      <c r="T20" s="1"/>
      <c r="U20" s="1"/>
      <c r="V20" s="1"/>
      <c r="W20" s="1"/>
      <c r="X20" s="1"/>
      <c r="Y20" s="1"/>
      <c r="Z20" s="1"/>
    </row>
    <row r="21" spans="1:26" ht="14.4">
      <c r="A21" s="6">
        <f>'13-Week Forecast'!I3</f>
        <v>8</v>
      </c>
      <c r="B21" s="75">
        <f>'13-Week Forecast'!I4</f>
        <v>46265</v>
      </c>
      <c r="C21" s="7">
        <f>'13-Week Forecast'!I15</f>
        <v>0</v>
      </c>
      <c r="D21" s="7">
        <f>'13-Week Forecast'!I32</f>
        <v>0</v>
      </c>
      <c r="E21" s="7">
        <f>'13-Week Forecast'!I35</f>
        <v>65500</v>
      </c>
      <c r="F21" s="8" t="str">
        <f>'13-Week Forecast'!I38</f>
        <v>GREEN</v>
      </c>
      <c r="G21" s="1"/>
      <c r="H21" s="1"/>
      <c r="I21" s="1"/>
      <c r="J21" s="1"/>
      <c r="K21" s="1"/>
      <c r="L21" s="1"/>
      <c r="M21" s="1"/>
      <c r="N21" s="1"/>
      <c r="O21" s="1"/>
      <c r="P21" s="1">
        <v>8</v>
      </c>
      <c r="Q21" s="43">
        <f>'13-Week Forecast'!I15</f>
        <v>0</v>
      </c>
      <c r="R21" s="43">
        <f>'13-Week Forecast'!I32</f>
        <v>0</v>
      </c>
      <c r="S21" s="1"/>
      <c r="T21" s="1"/>
      <c r="U21" s="1"/>
      <c r="V21" s="1"/>
      <c r="W21" s="1"/>
      <c r="X21" s="1"/>
      <c r="Y21" s="1"/>
      <c r="Z21" s="1"/>
    </row>
    <row r="22" spans="1:26" ht="14.4">
      <c r="A22" s="6">
        <f>'13-Week Forecast'!J3</f>
        <v>9</v>
      </c>
      <c r="B22" s="75">
        <f>'13-Week Forecast'!J4</f>
        <v>46272</v>
      </c>
      <c r="C22" s="7">
        <f>'13-Week Forecast'!J15</f>
        <v>0</v>
      </c>
      <c r="D22" s="7">
        <f>'13-Week Forecast'!J32</f>
        <v>0</v>
      </c>
      <c r="E22" s="7">
        <f>'13-Week Forecast'!J35</f>
        <v>65500</v>
      </c>
      <c r="F22" s="8" t="str">
        <f>'13-Week Forecast'!J38</f>
        <v>GREEN</v>
      </c>
      <c r="G22" s="1"/>
      <c r="H22" s="1"/>
      <c r="I22" s="1"/>
      <c r="J22" s="1"/>
      <c r="K22" s="1"/>
      <c r="L22" s="1"/>
      <c r="M22" s="1"/>
      <c r="N22" s="1"/>
      <c r="O22" s="1"/>
      <c r="P22" s="1">
        <v>9</v>
      </c>
      <c r="Q22" s="43">
        <f>'13-Week Forecast'!J15</f>
        <v>0</v>
      </c>
      <c r="R22" s="43">
        <f>'13-Week Forecast'!J32</f>
        <v>0</v>
      </c>
      <c r="S22" s="1"/>
      <c r="T22" s="1"/>
      <c r="U22" s="1"/>
      <c r="V22" s="1"/>
      <c r="W22" s="1"/>
      <c r="X22" s="1"/>
      <c r="Y22" s="1"/>
      <c r="Z22" s="1"/>
    </row>
    <row r="23" spans="1:26" ht="14.4">
      <c r="A23" s="6">
        <f>'13-Week Forecast'!K3</f>
        <v>10</v>
      </c>
      <c r="B23" s="75">
        <f>'13-Week Forecast'!K4</f>
        <v>46279</v>
      </c>
      <c r="C23" s="7">
        <f>'13-Week Forecast'!K15</f>
        <v>0</v>
      </c>
      <c r="D23" s="7">
        <f>'13-Week Forecast'!K32</f>
        <v>0</v>
      </c>
      <c r="E23" s="7">
        <f>'13-Week Forecast'!K35</f>
        <v>65500</v>
      </c>
      <c r="F23" s="8" t="str">
        <f>'13-Week Forecast'!K38</f>
        <v>GREEN</v>
      </c>
      <c r="G23" s="1"/>
      <c r="H23" s="1"/>
      <c r="I23" s="1"/>
      <c r="J23" s="1"/>
      <c r="K23" s="1"/>
      <c r="L23" s="1"/>
      <c r="M23" s="1"/>
      <c r="N23" s="1"/>
      <c r="O23" s="1"/>
      <c r="P23" s="1">
        <v>10</v>
      </c>
      <c r="Q23" s="43">
        <f>'13-Week Forecast'!K15</f>
        <v>0</v>
      </c>
      <c r="R23" s="43">
        <f>'13-Week Forecast'!K32</f>
        <v>0</v>
      </c>
      <c r="S23" s="1"/>
      <c r="T23" s="1"/>
      <c r="U23" s="1"/>
      <c r="V23" s="1"/>
      <c r="W23" s="1"/>
      <c r="X23" s="1"/>
      <c r="Y23" s="1"/>
      <c r="Z23" s="1"/>
    </row>
    <row r="24" spans="1:26" ht="14.4">
      <c r="A24" s="6">
        <f>'13-Week Forecast'!L3</f>
        <v>11</v>
      </c>
      <c r="B24" s="75">
        <f>'13-Week Forecast'!L4</f>
        <v>46286</v>
      </c>
      <c r="C24" s="7">
        <f>'13-Week Forecast'!L15</f>
        <v>0</v>
      </c>
      <c r="D24" s="7">
        <f>'13-Week Forecast'!L32</f>
        <v>0</v>
      </c>
      <c r="E24" s="7">
        <f>'13-Week Forecast'!L35</f>
        <v>65500</v>
      </c>
      <c r="F24" s="8" t="str">
        <f>'13-Week Forecast'!L38</f>
        <v>GREEN</v>
      </c>
      <c r="G24" s="1"/>
      <c r="H24" s="1"/>
      <c r="I24" s="1"/>
      <c r="J24" s="1"/>
      <c r="K24" s="1"/>
      <c r="L24" s="1"/>
      <c r="M24" s="1"/>
      <c r="N24" s="1"/>
      <c r="O24" s="1"/>
      <c r="P24" s="1">
        <v>11</v>
      </c>
      <c r="Q24" s="43">
        <f>'13-Week Forecast'!L15</f>
        <v>0</v>
      </c>
      <c r="R24" s="43">
        <f>'13-Week Forecast'!L32</f>
        <v>0</v>
      </c>
      <c r="S24" s="1"/>
      <c r="T24" s="1"/>
      <c r="U24" s="1"/>
      <c r="V24" s="1"/>
      <c r="W24" s="1"/>
      <c r="X24" s="1"/>
      <c r="Y24" s="1"/>
      <c r="Z24" s="1"/>
    </row>
    <row r="25" spans="1:26" ht="14.4">
      <c r="A25" s="6">
        <f>'13-Week Forecast'!M3</f>
        <v>12</v>
      </c>
      <c r="B25" s="75">
        <f>'13-Week Forecast'!M4</f>
        <v>46293</v>
      </c>
      <c r="C25" s="7">
        <f>'13-Week Forecast'!M15</f>
        <v>0</v>
      </c>
      <c r="D25" s="7">
        <f>'13-Week Forecast'!M32</f>
        <v>0</v>
      </c>
      <c r="E25" s="7">
        <f>'13-Week Forecast'!M35</f>
        <v>65500</v>
      </c>
      <c r="F25" s="8" t="str">
        <f>'13-Week Forecast'!M38</f>
        <v>GREEN</v>
      </c>
      <c r="G25" s="1"/>
      <c r="H25" s="1"/>
      <c r="I25" s="1"/>
      <c r="J25" s="1"/>
      <c r="K25" s="1"/>
      <c r="L25" s="1"/>
      <c r="M25" s="1"/>
      <c r="N25" s="1"/>
      <c r="O25" s="1"/>
      <c r="P25" s="1">
        <v>12</v>
      </c>
      <c r="Q25" s="43">
        <f>'13-Week Forecast'!M15</f>
        <v>0</v>
      </c>
      <c r="R25" s="43">
        <f>'13-Week Forecast'!M32</f>
        <v>0</v>
      </c>
      <c r="S25" s="1"/>
      <c r="T25" s="1"/>
      <c r="U25" s="1"/>
      <c r="V25" s="1"/>
      <c r="W25" s="1"/>
      <c r="X25" s="1"/>
      <c r="Y25" s="1"/>
      <c r="Z25" s="1"/>
    </row>
    <row r="26" spans="1:26" ht="14.4">
      <c r="A26" s="9">
        <f>'13-Week Forecast'!N3</f>
        <v>13</v>
      </c>
      <c r="B26" s="76">
        <f>'13-Week Forecast'!N4</f>
        <v>46300</v>
      </c>
      <c r="C26" s="10">
        <f>'13-Week Forecast'!N15</f>
        <v>0</v>
      </c>
      <c r="D26" s="10">
        <f>'13-Week Forecast'!N32</f>
        <v>0</v>
      </c>
      <c r="E26" s="10">
        <f>'13-Week Forecast'!N35</f>
        <v>65500</v>
      </c>
      <c r="F26" s="11" t="str">
        <f>'13-Week Forecast'!N38</f>
        <v>GREEN</v>
      </c>
      <c r="G26" s="1"/>
      <c r="H26" s="1"/>
      <c r="I26" s="1"/>
      <c r="J26" s="1"/>
      <c r="K26" s="1"/>
      <c r="L26" s="1"/>
      <c r="M26" s="1"/>
      <c r="N26" s="1"/>
      <c r="O26" s="1"/>
      <c r="P26" s="1">
        <v>13</v>
      </c>
      <c r="Q26" s="43">
        <f>'13-Week Forecast'!N15</f>
        <v>0</v>
      </c>
      <c r="R26" s="43">
        <f>'13-Week Forecast'!N32</f>
        <v>0</v>
      </c>
      <c r="S26" s="1"/>
      <c r="T26" s="1"/>
      <c r="U26" s="1"/>
      <c r="V26" s="1"/>
      <c r="W26" s="1"/>
      <c r="X26" s="1"/>
      <c r="Y26" s="1"/>
      <c r="Z26" s="1"/>
    </row>
    <row r="27" spans="1:26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8">
    <mergeCell ref="G8:H8"/>
    <mergeCell ref="G9:H10"/>
    <mergeCell ref="A8:B8"/>
    <mergeCell ref="A9:B10"/>
    <mergeCell ref="C8:D8"/>
    <mergeCell ref="C9:D10"/>
    <mergeCell ref="E8:F8"/>
    <mergeCell ref="E9:F10"/>
    <mergeCell ref="A1:H1"/>
    <mergeCell ref="A2:H2"/>
    <mergeCell ref="A4:B4"/>
    <mergeCell ref="A5:B6"/>
    <mergeCell ref="C4:D4"/>
    <mergeCell ref="C5:D6"/>
    <mergeCell ref="E4:F4"/>
    <mergeCell ref="E5:F6"/>
    <mergeCell ref="G4:H4"/>
    <mergeCell ref="G5:H6"/>
  </mergeCells>
  <conditionalFormatting sqref="F14:F26">
    <cfRule type="expression" dxfId="9" priority="4">
      <formula>F14="GREEN"</formula>
    </cfRule>
    <cfRule type="expression" dxfId="8" priority="5">
      <formula>F14="AMBER"</formula>
    </cfRule>
    <cfRule type="expression" dxfId="7" priority="6">
      <formula>F14="RED"</formula>
    </cfRule>
  </conditionalFormatting>
  <conditionalFormatting sqref="G9:H10">
    <cfRule type="expression" dxfId="6" priority="7">
      <formula>G9="GREEN"</formula>
    </cfRule>
    <cfRule type="expression" dxfId="5" priority="8">
      <formula>G9="AMBER"</formula>
    </cfRule>
    <cfRule type="expression" dxfId="4" priority="9">
      <formula>G9="RED"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workbookViewId="0"/>
  </sheetViews>
  <sheetFormatPr defaultRowHeight="13.8"/>
  <cols>
    <col min="1" max="1" width="34" customWidth="1"/>
    <col min="2" max="14" width="13" customWidth="1"/>
  </cols>
  <sheetData>
    <row r="1" spans="1:26" ht="22.35" customHeight="1">
      <c r="A1" s="67" t="s">
        <v>16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70" t="s">
        <v>17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3" t="s">
        <v>18</v>
      </c>
      <c r="B3" s="14">
        <v>1</v>
      </c>
      <c r="C3" s="14">
        <v>2</v>
      </c>
      <c r="D3" s="14">
        <v>3</v>
      </c>
      <c r="E3" s="14">
        <v>4</v>
      </c>
      <c r="F3" s="14">
        <v>5</v>
      </c>
      <c r="G3" s="14">
        <v>6</v>
      </c>
      <c r="H3" s="14">
        <v>7</v>
      </c>
      <c r="I3" s="14">
        <v>8</v>
      </c>
      <c r="J3" s="14">
        <v>9</v>
      </c>
      <c r="K3" s="14">
        <v>10</v>
      </c>
      <c r="L3" s="14">
        <v>11</v>
      </c>
      <c r="M3" s="14">
        <v>12</v>
      </c>
      <c r="N3" s="15">
        <v>13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13" t="s">
        <v>11</v>
      </c>
      <c r="B4" s="16">
        <f>Inputs!B4</f>
        <v>46216</v>
      </c>
      <c r="C4" s="16">
        <f t="shared" ref="C4:N4" si="0">B4+7</f>
        <v>46223</v>
      </c>
      <c r="D4" s="16">
        <f t="shared" si="0"/>
        <v>46230</v>
      </c>
      <c r="E4" s="16">
        <f t="shared" si="0"/>
        <v>46237</v>
      </c>
      <c r="F4" s="16">
        <f t="shared" si="0"/>
        <v>46244</v>
      </c>
      <c r="G4" s="16">
        <f t="shared" si="0"/>
        <v>46251</v>
      </c>
      <c r="H4" s="16">
        <f t="shared" si="0"/>
        <v>46258</v>
      </c>
      <c r="I4" s="16">
        <f t="shared" si="0"/>
        <v>46265</v>
      </c>
      <c r="J4" s="16">
        <f t="shared" si="0"/>
        <v>46272</v>
      </c>
      <c r="K4" s="16">
        <f t="shared" si="0"/>
        <v>46279</v>
      </c>
      <c r="L4" s="16">
        <f t="shared" si="0"/>
        <v>46286</v>
      </c>
      <c r="M4" s="16">
        <f t="shared" si="0"/>
        <v>46293</v>
      </c>
      <c r="N4" s="17">
        <f t="shared" si="0"/>
        <v>46300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6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18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21" t="s">
        <v>20</v>
      </c>
      <c r="B7" s="22">
        <f>Inputs!B6</f>
        <v>50000</v>
      </c>
      <c r="C7" s="22">
        <f t="shared" ref="C7:N7" si="1">B35</f>
        <v>59000</v>
      </c>
      <c r="D7" s="22">
        <f t="shared" si="1"/>
        <v>51200</v>
      </c>
      <c r="E7" s="22">
        <f t="shared" si="1"/>
        <v>69700</v>
      </c>
      <c r="F7" s="22">
        <f t="shared" si="1"/>
        <v>65500</v>
      </c>
      <c r="G7" s="22">
        <f t="shared" si="1"/>
        <v>65500</v>
      </c>
      <c r="H7" s="22">
        <f t="shared" si="1"/>
        <v>65500</v>
      </c>
      <c r="I7" s="22">
        <f t="shared" si="1"/>
        <v>65500</v>
      </c>
      <c r="J7" s="22">
        <f t="shared" si="1"/>
        <v>65500</v>
      </c>
      <c r="K7" s="22">
        <f t="shared" si="1"/>
        <v>65500</v>
      </c>
      <c r="L7" s="22">
        <f t="shared" si="1"/>
        <v>65500</v>
      </c>
      <c r="M7" s="22">
        <f t="shared" si="1"/>
        <v>65500</v>
      </c>
      <c r="N7" s="23">
        <f t="shared" si="1"/>
        <v>65500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6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8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18" t="s">
        <v>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21" t="s">
        <v>22</v>
      </c>
      <c r="B10" s="22">
        <f>SUMIFS(Debtors!$E:$E,Debtors!$F:$F,B$3,Debtors!$G:$G,"&lt;&gt;Excluded")</f>
        <v>18500</v>
      </c>
      <c r="C10" s="22">
        <f>SUMIFS(Debtors!$E:$E,Debtors!$F:$F,C$3,Debtors!$G:$G,"&lt;&gt;Excluded")</f>
        <v>0</v>
      </c>
      <c r="D10" s="22">
        <f>SUMIFS(Debtors!$E:$E,Debtors!$F:$F,D$3,Debtors!$G:$G,"&lt;&gt;Excluded")</f>
        <v>18500</v>
      </c>
      <c r="E10" s="22">
        <f>SUMIFS(Debtors!$E:$E,Debtors!$F:$F,E$3,Debtors!$G:$G,"&lt;&gt;Excluded")</f>
        <v>0</v>
      </c>
      <c r="F10" s="22">
        <f>SUMIFS(Debtors!$E:$E,Debtors!$F:$F,F$3,Debtors!$G:$G,"&lt;&gt;Excluded")</f>
        <v>0</v>
      </c>
      <c r="G10" s="22">
        <f>SUMIFS(Debtors!$E:$E,Debtors!$F:$F,G$3,Debtors!$G:$G,"&lt;&gt;Excluded")</f>
        <v>0</v>
      </c>
      <c r="H10" s="22">
        <f>SUMIFS(Debtors!$E:$E,Debtors!$F:$F,H$3,Debtors!$G:$G,"&lt;&gt;Excluded")</f>
        <v>0</v>
      </c>
      <c r="I10" s="22">
        <f>SUMIFS(Debtors!$E:$E,Debtors!$F:$F,I$3,Debtors!$G:$G,"&lt;&gt;Excluded")</f>
        <v>0</v>
      </c>
      <c r="J10" s="22">
        <f>SUMIFS(Debtors!$E:$E,Debtors!$F:$F,J$3,Debtors!$G:$G,"&lt;&gt;Excluded")</f>
        <v>0</v>
      </c>
      <c r="K10" s="22">
        <f>SUMIFS(Debtors!$E:$E,Debtors!$F:$F,K$3,Debtors!$G:$G,"&lt;&gt;Excluded")</f>
        <v>0</v>
      </c>
      <c r="L10" s="22">
        <f>SUMIFS(Debtors!$E:$E,Debtors!$F:$F,L$3,Debtors!$G:$G,"&lt;&gt;Excluded")</f>
        <v>0</v>
      </c>
      <c r="M10" s="22">
        <f>SUMIFS(Debtors!$E:$E,Debtors!$F:$F,M$3,Debtors!$G:$G,"&lt;&gt;Excluded")</f>
        <v>0</v>
      </c>
      <c r="N10" s="23">
        <f>SUMIFS(Debtors!$E:$E,Debtors!$F:$F,N$3,Debtors!$G:$G,"&lt;&gt;Excluded")</f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24" t="s">
        <v>23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6"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24" t="s">
        <v>24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6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24" t="s">
        <v>25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6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24" t="s">
        <v>26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6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>
      <c r="A15" s="21" t="s">
        <v>6</v>
      </c>
      <c r="B15" s="22">
        <f t="shared" ref="B15:N15" si="2">SUM(B10:B14)</f>
        <v>18500</v>
      </c>
      <c r="C15" s="22">
        <f t="shared" si="2"/>
        <v>0</v>
      </c>
      <c r="D15" s="22">
        <f t="shared" si="2"/>
        <v>18500</v>
      </c>
      <c r="E15" s="22">
        <f t="shared" si="2"/>
        <v>0</v>
      </c>
      <c r="F15" s="22">
        <f t="shared" si="2"/>
        <v>0</v>
      </c>
      <c r="G15" s="22">
        <f t="shared" si="2"/>
        <v>0</v>
      </c>
      <c r="H15" s="22">
        <f t="shared" si="2"/>
        <v>0</v>
      </c>
      <c r="I15" s="22">
        <f t="shared" si="2"/>
        <v>0</v>
      </c>
      <c r="J15" s="22">
        <f t="shared" si="2"/>
        <v>0</v>
      </c>
      <c r="K15" s="22">
        <f t="shared" si="2"/>
        <v>0</v>
      </c>
      <c r="L15" s="22">
        <f t="shared" si="2"/>
        <v>0</v>
      </c>
      <c r="M15" s="22">
        <f t="shared" si="2"/>
        <v>0</v>
      </c>
      <c r="N15" s="23">
        <f t="shared" si="2"/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21" t="s">
        <v>27</v>
      </c>
      <c r="B16" s="22">
        <f t="shared" ref="B16:N16" si="3">B7+B15</f>
        <v>68500</v>
      </c>
      <c r="C16" s="22">
        <f t="shared" si="3"/>
        <v>59000</v>
      </c>
      <c r="D16" s="22">
        <f t="shared" si="3"/>
        <v>69700</v>
      </c>
      <c r="E16" s="22">
        <f t="shared" si="3"/>
        <v>69700</v>
      </c>
      <c r="F16" s="22">
        <f t="shared" si="3"/>
        <v>65500</v>
      </c>
      <c r="G16" s="22">
        <f t="shared" si="3"/>
        <v>65500</v>
      </c>
      <c r="H16" s="22">
        <f t="shared" si="3"/>
        <v>65500</v>
      </c>
      <c r="I16" s="22">
        <f t="shared" si="3"/>
        <v>65500</v>
      </c>
      <c r="J16" s="22">
        <f t="shared" si="3"/>
        <v>65500</v>
      </c>
      <c r="K16" s="22">
        <f t="shared" si="3"/>
        <v>65500</v>
      </c>
      <c r="L16" s="22">
        <f t="shared" si="3"/>
        <v>65500</v>
      </c>
      <c r="M16" s="22">
        <f t="shared" si="3"/>
        <v>65500</v>
      </c>
      <c r="N16" s="23">
        <f t="shared" si="3"/>
        <v>65500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18" t="s">
        <v>28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24" t="s">
        <v>29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6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>
      <c r="A20" s="21" t="s">
        <v>30</v>
      </c>
      <c r="B20" s="22">
        <f>SUMIFS(Payables!$D:$D,Payables!$E:$E,B$3,Payables!$F:$F,"Suppliers / Stock")</f>
        <v>9500</v>
      </c>
      <c r="C20" s="22">
        <f>SUMIFS(Payables!$D:$D,Payables!$E:$E,C$3,Payables!$F:$F,"Suppliers / Stock")</f>
        <v>7800</v>
      </c>
      <c r="D20" s="22">
        <f>SUMIFS(Payables!$D:$D,Payables!$E:$E,D$3,Payables!$F:$F,"Suppliers / Stock")</f>
        <v>0</v>
      </c>
      <c r="E20" s="22">
        <f>SUMIFS(Payables!$D:$D,Payables!$E:$E,E$3,Payables!$F:$F,"Suppliers / Stock")</f>
        <v>4200</v>
      </c>
      <c r="F20" s="22">
        <f>SUMIFS(Payables!$D:$D,Payables!$E:$E,F$3,Payables!$F:$F,"Suppliers / Stock")</f>
        <v>0</v>
      </c>
      <c r="G20" s="22">
        <f>SUMIFS(Payables!$D:$D,Payables!$E:$E,G$3,Payables!$F:$F,"Suppliers / Stock")</f>
        <v>0</v>
      </c>
      <c r="H20" s="22">
        <f>SUMIFS(Payables!$D:$D,Payables!$E:$E,H$3,Payables!$F:$F,"Suppliers / Stock")</f>
        <v>0</v>
      </c>
      <c r="I20" s="22">
        <f>SUMIFS(Payables!$D:$D,Payables!$E:$E,I$3,Payables!$F:$F,"Suppliers / Stock")</f>
        <v>0</v>
      </c>
      <c r="J20" s="22">
        <f>SUMIFS(Payables!$D:$D,Payables!$E:$E,J$3,Payables!$F:$F,"Suppliers / Stock")</f>
        <v>0</v>
      </c>
      <c r="K20" s="22">
        <f>SUMIFS(Payables!$D:$D,Payables!$E:$E,K$3,Payables!$F:$F,"Suppliers / Stock")</f>
        <v>0</v>
      </c>
      <c r="L20" s="22">
        <f>SUMIFS(Payables!$D:$D,Payables!$E:$E,L$3,Payables!$F:$F,"Suppliers / Stock")</f>
        <v>0</v>
      </c>
      <c r="M20" s="22">
        <f>SUMIFS(Payables!$D:$D,Payables!$E:$E,M$3,Payables!$F:$F,"Suppliers / Stock")</f>
        <v>0</v>
      </c>
      <c r="N20" s="23">
        <f>SUMIFS(Payables!$D:$D,Payables!$E:$E,N$3,Payables!$F:$F,"Suppliers / Stock")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4">
      <c r="A21" s="24" t="s">
        <v>31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6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>
      <c r="A22" s="24" t="s">
        <v>32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6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>
      <c r="A23" s="24" t="s">
        <v>33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6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>
      <c r="A24" s="24" t="s">
        <v>34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6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4">
      <c r="A25" s="24" t="s">
        <v>35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6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">
      <c r="A26" s="24" t="s">
        <v>36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6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4">
      <c r="A27" s="24" t="s">
        <v>37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6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>
      <c r="A28" s="24" t="s">
        <v>38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6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>
      <c r="A29" s="24" t="s">
        <v>39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6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>
      <c r="A30" s="24" t="s">
        <v>40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6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24" t="s">
        <v>41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6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21" t="s">
        <v>7</v>
      </c>
      <c r="B32" s="22">
        <f t="shared" ref="B32:N32" si="4">SUM(B19:B31)</f>
        <v>9500</v>
      </c>
      <c r="C32" s="22">
        <f t="shared" si="4"/>
        <v>7800</v>
      </c>
      <c r="D32" s="22">
        <f t="shared" si="4"/>
        <v>0</v>
      </c>
      <c r="E32" s="22">
        <f t="shared" si="4"/>
        <v>4200</v>
      </c>
      <c r="F32" s="22">
        <f t="shared" si="4"/>
        <v>0</v>
      </c>
      <c r="G32" s="22">
        <f t="shared" si="4"/>
        <v>0</v>
      </c>
      <c r="H32" s="22">
        <f t="shared" si="4"/>
        <v>0</v>
      </c>
      <c r="I32" s="22">
        <f t="shared" si="4"/>
        <v>0</v>
      </c>
      <c r="J32" s="22">
        <f t="shared" si="4"/>
        <v>0</v>
      </c>
      <c r="K32" s="22">
        <f t="shared" si="4"/>
        <v>0</v>
      </c>
      <c r="L32" s="22">
        <f t="shared" si="4"/>
        <v>0</v>
      </c>
      <c r="M32" s="22">
        <f t="shared" si="4"/>
        <v>0</v>
      </c>
      <c r="N32" s="23">
        <f t="shared" si="4"/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21" t="s">
        <v>42</v>
      </c>
      <c r="B34" s="22">
        <f t="shared" ref="B34:N34" si="5">B15-B32</f>
        <v>9000</v>
      </c>
      <c r="C34" s="22">
        <f t="shared" si="5"/>
        <v>-7800</v>
      </c>
      <c r="D34" s="22">
        <f t="shared" si="5"/>
        <v>18500</v>
      </c>
      <c r="E34" s="22">
        <f t="shared" si="5"/>
        <v>-4200</v>
      </c>
      <c r="F34" s="22">
        <f t="shared" si="5"/>
        <v>0</v>
      </c>
      <c r="G34" s="22">
        <f t="shared" si="5"/>
        <v>0</v>
      </c>
      <c r="H34" s="22">
        <f t="shared" si="5"/>
        <v>0</v>
      </c>
      <c r="I34" s="22">
        <f t="shared" si="5"/>
        <v>0</v>
      </c>
      <c r="J34" s="22">
        <f t="shared" si="5"/>
        <v>0</v>
      </c>
      <c r="K34" s="22">
        <f t="shared" si="5"/>
        <v>0</v>
      </c>
      <c r="L34" s="22">
        <f t="shared" si="5"/>
        <v>0</v>
      </c>
      <c r="M34" s="22">
        <f t="shared" si="5"/>
        <v>0</v>
      </c>
      <c r="N34" s="23">
        <f t="shared" si="5"/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21" t="s">
        <v>43</v>
      </c>
      <c r="B35" s="22">
        <f t="shared" ref="B35:N35" si="6">B7+B34</f>
        <v>59000</v>
      </c>
      <c r="C35" s="22">
        <f t="shared" si="6"/>
        <v>51200</v>
      </c>
      <c r="D35" s="22">
        <f t="shared" si="6"/>
        <v>69700</v>
      </c>
      <c r="E35" s="22">
        <f t="shared" si="6"/>
        <v>65500</v>
      </c>
      <c r="F35" s="22">
        <f t="shared" si="6"/>
        <v>65500</v>
      </c>
      <c r="G35" s="22">
        <f t="shared" si="6"/>
        <v>65500</v>
      </c>
      <c r="H35" s="22">
        <f t="shared" si="6"/>
        <v>65500</v>
      </c>
      <c r="I35" s="22">
        <f t="shared" si="6"/>
        <v>65500</v>
      </c>
      <c r="J35" s="22">
        <f t="shared" si="6"/>
        <v>65500</v>
      </c>
      <c r="K35" s="22">
        <f t="shared" si="6"/>
        <v>65500</v>
      </c>
      <c r="L35" s="22">
        <f t="shared" si="6"/>
        <v>65500</v>
      </c>
      <c r="M35" s="22">
        <f t="shared" si="6"/>
        <v>65500</v>
      </c>
      <c r="N35" s="23">
        <f t="shared" si="6"/>
        <v>65500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21" t="s">
        <v>44</v>
      </c>
      <c r="B36" s="22">
        <f>Inputs!B5</f>
        <v>25000</v>
      </c>
      <c r="C36" s="22">
        <f>Inputs!B5</f>
        <v>25000</v>
      </c>
      <c r="D36" s="22">
        <f>Inputs!B5</f>
        <v>25000</v>
      </c>
      <c r="E36" s="22">
        <f>Inputs!B5</f>
        <v>25000</v>
      </c>
      <c r="F36" s="22">
        <f>Inputs!B5</f>
        <v>25000</v>
      </c>
      <c r="G36" s="22">
        <f>Inputs!B5</f>
        <v>25000</v>
      </c>
      <c r="H36" s="22">
        <f>Inputs!B5</f>
        <v>25000</v>
      </c>
      <c r="I36" s="22">
        <f>Inputs!B5</f>
        <v>25000</v>
      </c>
      <c r="J36" s="22">
        <f>Inputs!B5</f>
        <v>25000</v>
      </c>
      <c r="K36" s="22">
        <f>Inputs!B5</f>
        <v>25000</v>
      </c>
      <c r="L36" s="22">
        <f>Inputs!B5</f>
        <v>25000</v>
      </c>
      <c r="M36" s="22">
        <f>Inputs!B5</f>
        <v>25000</v>
      </c>
      <c r="N36" s="23">
        <f>Inputs!B5</f>
        <v>25000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21" t="s">
        <v>45</v>
      </c>
      <c r="B37" s="22">
        <f t="shared" ref="B37:N37" si="7">B35-B36</f>
        <v>34000</v>
      </c>
      <c r="C37" s="22">
        <f t="shared" si="7"/>
        <v>26200</v>
      </c>
      <c r="D37" s="22">
        <f t="shared" si="7"/>
        <v>44700</v>
      </c>
      <c r="E37" s="22">
        <f t="shared" si="7"/>
        <v>40500</v>
      </c>
      <c r="F37" s="22">
        <f t="shared" si="7"/>
        <v>40500</v>
      </c>
      <c r="G37" s="22">
        <f t="shared" si="7"/>
        <v>40500</v>
      </c>
      <c r="H37" s="22">
        <f t="shared" si="7"/>
        <v>40500</v>
      </c>
      <c r="I37" s="22">
        <f t="shared" si="7"/>
        <v>40500</v>
      </c>
      <c r="J37" s="22">
        <f t="shared" si="7"/>
        <v>40500</v>
      </c>
      <c r="K37" s="22">
        <f t="shared" si="7"/>
        <v>40500</v>
      </c>
      <c r="L37" s="22">
        <f t="shared" si="7"/>
        <v>40500</v>
      </c>
      <c r="M37" s="22">
        <f t="shared" si="7"/>
        <v>40500</v>
      </c>
      <c r="N37" s="23">
        <f t="shared" si="7"/>
        <v>40500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21" t="s">
        <v>15</v>
      </c>
      <c r="B38" s="27" t="str">
        <f>IF(B37&lt;0,"RED",IF(B37&lt;Inputs!B5*0.25,"AMBER","GREEN"))</f>
        <v>GREEN</v>
      </c>
      <c r="C38" s="27" t="str">
        <f>IF(C37&lt;0,"RED",IF(C37&lt;Inputs!B5*0.25,"AMBER","GREEN"))</f>
        <v>GREEN</v>
      </c>
      <c r="D38" s="27" t="str">
        <f>IF(D37&lt;0,"RED",IF(D37&lt;Inputs!B5*0.25,"AMBER","GREEN"))</f>
        <v>GREEN</v>
      </c>
      <c r="E38" s="27" t="str">
        <f>IF(E37&lt;0,"RED",IF(E37&lt;Inputs!B5*0.25,"AMBER","GREEN"))</f>
        <v>GREEN</v>
      </c>
      <c r="F38" s="27" t="str">
        <f>IF(F37&lt;0,"RED",IF(F37&lt;Inputs!B5*0.25,"AMBER","GREEN"))</f>
        <v>GREEN</v>
      </c>
      <c r="G38" s="27" t="str">
        <f>IF(G37&lt;0,"RED",IF(G37&lt;Inputs!B5*0.25,"AMBER","GREEN"))</f>
        <v>GREEN</v>
      </c>
      <c r="H38" s="27" t="str">
        <f>IF(H37&lt;0,"RED",IF(H37&lt;Inputs!B5*0.25,"AMBER","GREEN"))</f>
        <v>GREEN</v>
      </c>
      <c r="I38" s="27" t="str">
        <f>IF(I37&lt;0,"RED",IF(I37&lt;Inputs!B5*0.25,"AMBER","GREEN"))</f>
        <v>GREEN</v>
      </c>
      <c r="J38" s="27" t="str">
        <f>IF(J37&lt;0,"RED",IF(J37&lt;Inputs!B5*0.25,"AMBER","GREEN"))</f>
        <v>GREEN</v>
      </c>
      <c r="K38" s="27" t="str">
        <f>IF(K37&lt;0,"RED",IF(K37&lt;Inputs!B5*0.25,"AMBER","GREEN"))</f>
        <v>GREEN</v>
      </c>
      <c r="L38" s="27" t="str">
        <f>IF(L37&lt;0,"RED",IF(L37&lt;Inputs!B5*0.25,"AMBER","GREEN"))</f>
        <v>GREEN</v>
      </c>
      <c r="M38" s="27" t="str">
        <f>IF(M37&lt;0,"RED",IF(M37&lt;Inputs!B5*0.25,"AMBER","GREEN"))</f>
        <v>GREEN</v>
      </c>
      <c r="N38" s="28" t="str">
        <f>IF(N37&lt;0,"RED",IF(N37&lt;Inputs!B5*0.25,"AMBER","GREEN"))</f>
        <v>GREEN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29" t="s">
        <v>46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2">
    <mergeCell ref="A1:N1"/>
    <mergeCell ref="A2:N2"/>
  </mergeCells>
  <conditionalFormatting sqref="B35:N35">
    <cfRule type="dataBar" priority="5">
      <dataBar>
        <cfvo type="min"/>
        <cfvo type="max"/>
        <color rgb="FF1D4ED8"/>
      </dataBar>
    </cfRule>
    <cfRule type="dataBar" priority="6">
      <dataBar>
        <cfvo type="min"/>
        <cfvo type="max"/>
        <color rgb="FF1D4ED8"/>
      </dataBar>
      <extLst>
        <ext xmlns:x14="http://schemas.microsoft.com/office/spreadsheetml/2009/9/main" uri="{B025F937-C7B1-47D3-B67F-A62EFF666E3E}">
          <x14:id>{8626E588-FB59-B182-F922-2ACC8148C258}</x14:id>
        </ext>
      </extLst>
    </cfRule>
  </conditionalFormatting>
  <conditionalFormatting sqref="B37:N37">
    <cfRule type="cellIs" dxfId="3" priority="4" operator="lessThan">
      <formula>0</formula>
    </cfRule>
  </conditionalFormatting>
  <conditionalFormatting sqref="B38:N38">
    <cfRule type="expression" dxfId="2" priority="1">
      <formula>B38="GREEN"</formula>
    </cfRule>
    <cfRule type="expression" dxfId="1" priority="2">
      <formula>B38="AMBER"</formula>
    </cfRule>
    <cfRule type="expression" dxfId="0" priority="3">
      <formula>B38="RED"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26E588-FB59-B182-F922-2ACC8148C258}">
            <x14:dataBar>
              <x14:cfvo type="min"/>
              <x14:cfvo type="max"/>
              <x14:negativeFillColor auto="1"/>
              <x14:axisColor auto="1"/>
            </x14:dataBar>
          </x14:cfRule>
          <xm:sqref>B35:N35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00"/>
  <sheetViews>
    <sheetView workbookViewId="0"/>
  </sheetViews>
  <sheetFormatPr defaultRowHeight="13.8"/>
  <cols>
    <col min="1" max="1" width="28" customWidth="1"/>
    <col min="2" max="4" width="30" customWidth="1"/>
  </cols>
  <sheetData>
    <row r="1" spans="1:26" ht="22.35" customHeight="1">
      <c r="A1" s="45" t="s">
        <v>47</v>
      </c>
      <c r="B1" s="46"/>
      <c r="C1" s="46"/>
      <c r="D1" s="4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32" t="s">
        <v>48</v>
      </c>
      <c r="B3" s="33" t="s">
        <v>49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32" t="s">
        <v>50</v>
      </c>
      <c r="B4" s="34">
        <v>46216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32" t="s">
        <v>44</v>
      </c>
      <c r="B5" s="35">
        <v>25000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32" t="s">
        <v>51</v>
      </c>
      <c r="B6" s="35">
        <v>50000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32" t="s">
        <v>52</v>
      </c>
      <c r="B7" s="33" t="s">
        <v>53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32" t="s">
        <v>54</v>
      </c>
      <c r="B8" s="33" t="s">
        <v>55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32" t="s">
        <v>56</v>
      </c>
      <c r="B9" s="33" t="s">
        <v>57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32" t="s">
        <v>58</v>
      </c>
      <c r="B10" s="33" t="s">
        <v>59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32" t="s">
        <v>60</v>
      </c>
      <c r="B11" s="33" t="s">
        <v>61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32" t="s">
        <v>62</v>
      </c>
      <c r="B12" s="34">
        <v>46217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>
      <c r="A15" s="2" t="s">
        <v>63</v>
      </c>
      <c r="B15" s="2" t="s">
        <v>64</v>
      </c>
      <c r="C15" s="2" t="s">
        <v>65</v>
      </c>
      <c r="D15" s="2" t="s">
        <v>66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36" t="s">
        <v>67</v>
      </c>
      <c r="B16" s="1" t="s">
        <v>68</v>
      </c>
      <c r="C16" s="1" t="s">
        <v>69</v>
      </c>
      <c r="D16" s="1" t="s">
        <v>70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37" t="s">
        <v>71</v>
      </c>
      <c r="B17" s="1" t="s">
        <v>72</v>
      </c>
      <c r="C17" s="1" t="s">
        <v>73</v>
      </c>
      <c r="D17" s="1" t="s">
        <v>74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38" t="s">
        <v>75</v>
      </c>
      <c r="B18" s="1" t="s">
        <v>76</v>
      </c>
      <c r="C18" s="1" t="s">
        <v>77</v>
      </c>
      <c r="D18" s="1" t="s">
        <v>78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>
      <c r="A20" s="73" t="s">
        <v>79</v>
      </c>
      <c r="B20" s="46"/>
      <c r="C20" s="46"/>
      <c r="D20" s="4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4">
      <c r="A21" s="1" t="s">
        <v>80</v>
      </c>
      <c r="B21" s="1" t="s">
        <v>81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>
      <c r="A22" s="1" t="s">
        <v>82</v>
      </c>
      <c r="B22" s="1" t="s">
        <v>83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>
      <c r="A23" s="1" t="s">
        <v>84</v>
      </c>
      <c r="B23" s="1" t="s">
        <v>85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>
      <c r="A24" s="1" t="s">
        <v>86</v>
      </c>
      <c r="B24" s="1" t="s">
        <v>87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4">
      <c r="A25" s="1" t="s">
        <v>88</v>
      </c>
      <c r="B25" s="1" t="s">
        <v>89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2">
    <mergeCell ref="A1:D1"/>
    <mergeCell ref="A20:D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00"/>
  <sheetViews>
    <sheetView workbookViewId="0"/>
  </sheetViews>
  <sheetFormatPr defaultRowHeight="13.8"/>
  <cols>
    <col min="1" max="1" width="24" customWidth="1"/>
    <col min="2" max="2" width="11.59765625" customWidth="1"/>
    <col min="3" max="3" width="12.5" customWidth="1"/>
    <col min="4" max="4" width="10.09765625" customWidth="1"/>
    <col min="5" max="5" width="9.19921875" customWidth="1"/>
    <col min="6" max="6" width="22.69921875" customWidth="1"/>
    <col min="7" max="7" width="7.69921875" customWidth="1"/>
    <col min="8" max="8" width="36" customWidth="1"/>
  </cols>
  <sheetData>
    <row r="1" spans="1:26" ht="22.35" customHeight="1">
      <c r="A1" s="74" t="s">
        <v>90</v>
      </c>
      <c r="B1" s="46"/>
      <c r="C1" s="46"/>
      <c r="D1" s="46"/>
      <c r="E1" s="46"/>
      <c r="F1" s="46"/>
      <c r="G1" s="46"/>
      <c r="H1" s="4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2" t="s">
        <v>91</v>
      </c>
      <c r="B3" s="2" t="s">
        <v>92</v>
      </c>
      <c r="C3" s="2" t="s">
        <v>93</v>
      </c>
      <c r="D3" s="2" t="s">
        <v>94</v>
      </c>
      <c r="E3" s="2" t="s">
        <v>95</v>
      </c>
      <c r="F3" s="2" t="s">
        <v>96</v>
      </c>
      <c r="G3" s="2" t="s">
        <v>15</v>
      </c>
      <c r="H3" s="2" t="s">
        <v>97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39" t="s">
        <v>98</v>
      </c>
      <c r="B4" s="39" t="s">
        <v>99</v>
      </c>
      <c r="C4" s="40">
        <v>46204</v>
      </c>
      <c r="D4" s="40">
        <v>46234</v>
      </c>
      <c r="E4" s="41">
        <v>12000</v>
      </c>
      <c r="F4" s="39">
        <v>1</v>
      </c>
      <c r="G4" s="39" t="s">
        <v>100</v>
      </c>
      <c r="H4" s="39" t="s">
        <v>101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39" t="s">
        <v>102</v>
      </c>
      <c r="B5" s="39" t="s">
        <v>103</v>
      </c>
      <c r="C5" s="40">
        <v>46208</v>
      </c>
      <c r="D5" s="40">
        <v>46238</v>
      </c>
      <c r="E5" s="41">
        <v>18500</v>
      </c>
      <c r="F5" s="39">
        <v>3</v>
      </c>
      <c r="G5" s="39" t="s">
        <v>100</v>
      </c>
      <c r="H5" s="3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39" t="s">
        <v>104</v>
      </c>
      <c r="B6" s="39" t="s">
        <v>105</v>
      </c>
      <c r="C6" s="40">
        <v>46210</v>
      </c>
      <c r="D6" s="40">
        <v>46210</v>
      </c>
      <c r="E6" s="41">
        <v>6500</v>
      </c>
      <c r="F6" s="39">
        <v>1</v>
      </c>
      <c r="G6" s="39" t="s">
        <v>100</v>
      </c>
      <c r="H6" s="39" t="s">
        <v>106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39"/>
      <c r="B7" s="39"/>
      <c r="C7" s="40"/>
      <c r="D7" s="40"/>
      <c r="E7" s="41"/>
      <c r="F7" s="39"/>
      <c r="G7" s="39"/>
      <c r="H7" s="3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39"/>
      <c r="B8" s="39"/>
      <c r="C8" s="40"/>
      <c r="D8" s="40"/>
      <c r="E8" s="41"/>
      <c r="F8" s="39"/>
      <c r="G8" s="39"/>
      <c r="H8" s="3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39"/>
      <c r="B9" s="39"/>
      <c r="C9" s="40"/>
      <c r="D9" s="40"/>
      <c r="E9" s="41"/>
      <c r="F9" s="39"/>
      <c r="G9" s="39"/>
      <c r="H9" s="3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39"/>
      <c r="B10" s="39"/>
      <c r="C10" s="40"/>
      <c r="D10" s="40"/>
      <c r="E10" s="41"/>
      <c r="F10" s="39"/>
      <c r="G10" s="39"/>
      <c r="H10" s="3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39"/>
      <c r="B11" s="39"/>
      <c r="C11" s="40"/>
      <c r="D11" s="40"/>
      <c r="E11" s="41"/>
      <c r="F11" s="39"/>
      <c r="G11" s="39"/>
      <c r="H11" s="3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39"/>
      <c r="B12" s="39"/>
      <c r="C12" s="40"/>
      <c r="D12" s="40"/>
      <c r="E12" s="41"/>
      <c r="F12" s="39"/>
      <c r="G12" s="39"/>
      <c r="H12" s="3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39"/>
      <c r="B13" s="39"/>
      <c r="C13" s="40"/>
      <c r="D13" s="40"/>
      <c r="E13" s="41"/>
      <c r="F13" s="39"/>
      <c r="G13" s="39"/>
      <c r="H13" s="3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39"/>
      <c r="B14" s="39"/>
      <c r="C14" s="40"/>
      <c r="D14" s="40"/>
      <c r="E14" s="41"/>
      <c r="F14" s="39"/>
      <c r="G14" s="39"/>
      <c r="H14" s="3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>
      <c r="A15" s="39"/>
      <c r="B15" s="39"/>
      <c r="C15" s="40"/>
      <c r="D15" s="40"/>
      <c r="E15" s="41"/>
      <c r="F15" s="39"/>
      <c r="G15" s="39"/>
      <c r="H15" s="3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39"/>
      <c r="B16" s="39"/>
      <c r="C16" s="40"/>
      <c r="D16" s="40"/>
      <c r="E16" s="41"/>
      <c r="F16" s="39"/>
      <c r="G16" s="39"/>
      <c r="H16" s="3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39"/>
      <c r="B17" s="39"/>
      <c r="C17" s="40"/>
      <c r="D17" s="40"/>
      <c r="E17" s="41"/>
      <c r="F17" s="39"/>
      <c r="G17" s="39"/>
      <c r="H17" s="3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39"/>
      <c r="B18" s="39"/>
      <c r="C18" s="40"/>
      <c r="D18" s="40"/>
      <c r="E18" s="41"/>
      <c r="F18" s="39"/>
      <c r="G18" s="39"/>
      <c r="H18" s="3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39"/>
      <c r="B19" s="39"/>
      <c r="C19" s="40"/>
      <c r="D19" s="40"/>
      <c r="E19" s="41"/>
      <c r="F19" s="39"/>
      <c r="G19" s="39"/>
      <c r="H19" s="3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>
      <c r="A20" s="39"/>
      <c r="B20" s="39"/>
      <c r="C20" s="40"/>
      <c r="D20" s="40"/>
      <c r="E20" s="41"/>
      <c r="F20" s="39"/>
      <c r="G20" s="39"/>
      <c r="H20" s="3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4">
      <c r="A21" s="39"/>
      <c r="B21" s="39"/>
      <c r="C21" s="40"/>
      <c r="D21" s="40"/>
      <c r="E21" s="41"/>
      <c r="F21" s="39"/>
      <c r="G21" s="39"/>
      <c r="H21" s="3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>
      <c r="A22" s="39"/>
      <c r="B22" s="39"/>
      <c r="C22" s="40"/>
      <c r="D22" s="40"/>
      <c r="E22" s="41"/>
      <c r="F22" s="39"/>
      <c r="G22" s="39"/>
      <c r="H22" s="3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>
      <c r="A23" s="39"/>
      <c r="B23" s="39"/>
      <c r="C23" s="40"/>
      <c r="D23" s="40"/>
      <c r="E23" s="41"/>
      <c r="F23" s="39"/>
      <c r="G23" s="39"/>
      <c r="H23" s="3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>
      <c r="A24" s="39"/>
      <c r="B24" s="39"/>
      <c r="C24" s="40"/>
      <c r="D24" s="40"/>
      <c r="E24" s="41"/>
      <c r="F24" s="39"/>
      <c r="G24" s="39"/>
      <c r="H24" s="3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4">
      <c r="A25" s="39"/>
      <c r="B25" s="39"/>
      <c r="C25" s="40"/>
      <c r="D25" s="40"/>
      <c r="E25" s="41"/>
      <c r="F25" s="39"/>
      <c r="G25" s="39"/>
      <c r="H25" s="3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">
      <c r="A26" s="39"/>
      <c r="B26" s="39"/>
      <c r="C26" s="40"/>
      <c r="D26" s="40"/>
      <c r="E26" s="41"/>
      <c r="F26" s="39"/>
      <c r="G26" s="39"/>
      <c r="H26" s="3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4">
      <c r="A27" s="39"/>
      <c r="B27" s="39"/>
      <c r="C27" s="40"/>
      <c r="D27" s="40"/>
      <c r="E27" s="41"/>
      <c r="F27" s="39"/>
      <c r="G27" s="39"/>
      <c r="H27" s="3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>
      <c r="A28" s="39"/>
      <c r="B28" s="39"/>
      <c r="C28" s="40"/>
      <c r="D28" s="40"/>
      <c r="E28" s="41"/>
      <c r="F28" s="39"/>
      <c r="G28" s="39"/>
      <c r="H28" s="3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>
      <c r="A29" s="39"/>
      <c r="B29" s="39"/>
      <c r="C29" s="40"/>
      <c r="D29" s="40"/>
      <c r="E29" s="41"/>
      <c r="F29" s="39"/>
      <c r="G29" s="39"/>
      <c r="H29" s="3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>
      <c r="A30" s="39"/>
      <c r="B30" s="39"/>
      <c r="C30" s="40"/>
      <c r="D30" s="40"/>
      <c r="E30" s="41"/>
      <c r="F30" s="39"/>
      <c r="G30" s="39"/>
      <c r="H30" s="3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39"/>
      <c r="B31" s="39"/>
      <c r="C31" s="40"/>
      <c r="D31" s="40"/>
      <c r="E31" s="41"/>
      <c r="F31" s="39"/>
      <c r="G31" s="39"/>
      <c r="H31" s="3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39"/>
      <c r="B32" s="39"/>
      <c r="C32" s="40"/>
      <c r="D32" s="40"/>
      <c r="E32" s="41"/>
      <c r="F32" s="39"/>
      <c r="G32" s="39"/>
      <c r="H32" s="3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39"/>
      <c r="B33" s="39"/>
      <c r="C33" s="40"/>
      <c r="D33" s="40"/>
      <c r="E33" s="41"/>
      <c r="F33" s="39"/>
      <c r="G33" s="39"/>
      <c r="H33" s="3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39"/>
      <c r="B34" s="39"/>
      <c r="C34" s="40"/>
      <c r="D34" s="40"/>
      <c r="E34" s="41"/>
      <c r="F34" s="39"/>
      <c r="G34" s="39"/>
      <c r="H34" s="3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39"/>
      <c r="B35" s="39"/>
      <c r="C35" s="40"/>
      <c r="D35" s="40"/>
      <c r="E35" s="41"/>
      <c r="F35" s="39"/>
      <c r="G35" s="39"/>
      <c r="H35" s="3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39"/>
      <c r="B36" s="39"/>
      <c r="C36" s="40"/>
      <c r="D36" s="40"/>
      <c r="E36" s="41"/>
      <c r="F36" s="39"/>
      <c r="G36" s="39"/>
      <c r="H36" s="3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39"/>
      <c r="B37" s="39"/>
      <c r="C37" s="40"/>
      <c r="D37" s="40"/>
      <c r="E37" s="41"/>
      <c r="F37" s="39"/>
      <c r="G37" s="39"/>
      <c r="H37" s="3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39"/>
      <c r="B38" s="39"/>
      <c r="C38" s="40"/>
      <c r="D38" s="40"/>
      <c r="E38" s="41"/>
      <c r="F38" s="39"/>
      <c r="G38" s="39"/>
      <c r="H38" s="3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39"/>
      <c r="B39" s="39"/>
      <c r="C39" s="40"/>
      <c r="D39" s="40"/>
      <c r="E39" s="41"/>
      <c r="F39" s="39"/>
      <c r="G39" s="39"/>
      <c r="H39" s="3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39"/>
      <c r="B40" s="39"/>
      <c r="C40" s="40"/>
      <c r="D40" s="40"/>
      <c r="E40" s="41"/>
      <c r="F40" s="39"/>
      <c r="G40" s="39"/>
      <c r="H40" s="3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39"/>
      <c r="B41" s="39"/>
      <c r="C41" s="40"/>
      <c r="D41" s="40"/>
      <c r="E41" s="41"/>
      <c r="F41" s="39"/>
      <c r="G41" s="39"/>
      <c r="H41" s="3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39"/>
      <c r="B42" s="39"/>
      <c r="C42" s="40"/>
      <c r="D42" s="40"/>
      <c r="E42" s="41"/>
      <c r="F42" s="39"/>
      <c r="G42" s="39"/>
      <c r="H42" s="3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39"/>
      <c r="B43" s="39"/>
      <c r="C43" s="40"/>
      <c r="D43" s="40"/>
      <c r="E43" s="41"/>
      <c r="F43" s="39"/>
      <c r="G43" s="39"/>
      <c r="H43" s="3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39"/>
      <c r="B44" s="39"/>
      <c r="C44" s="40"/>
      <c r="D44" s="40"/>
      <c r="E44" s="41"/>
      <c r="F44" s="39"/>
      <c r="G44" s="39"/>
      <c r="H44" s="3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39"/>
      <c r="B45" s="39"/>
      <c r="C45" s="40"/>
      <c r="D45" s="40"/>
      <c r="E45" s="41"/>
      <c r="F45" s="39"/>
      <c r="G45" s="39"/>
      <c r="H45" s="3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39"/>
      <c r="B46" s="39"/>
      <c r="C46" s="40"/>
      <c r="D46" s="40"/>
      <c r="E46" s="41"/>
      <c r="F46" s="39"/>
      <c r="G46" s="39"/>
      <c r="H46" s="3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39"/>
      <c r="B47" s="39"/>
      <c r="C47" s="40"/>
      <c r="D47" s="40"/>
      <c r="E47" s="41"/>
      <c r="F47" s="39"/>
      <c r="G47" s="39"/>
      <c r="H47" s="3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39"/>
      <c r="B48" s="39"/>
      <c r="C48" s="40"/>
      <c r="D48" s="40"/>
      <c r="E48" s="41"/>
      <c r="F48" s="39"/>
      <c r="G48" s="39"/>
      <c r="H48" s="3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39"/>
      <c r="B49" s="39"/>
      <c r="C49" s="40"/>
      <c r="D49" s="40"/>
      <c r="E49" s="41"/>
      <c r="F49" s="39"/>
      <c r="G49" s="39"/>
      <c r="H49" s="3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39"/>
      <c r="B50" s="39"/>
      <c r="C50" s="40"/>
      <c r="D50" s="40"/>
      <c r="E50" s="41"/>
      <c r="F50" s="39"/>
      <c r="G50" s="39"/>
      <c r="H50" s="3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39"/>
      <c r="B51" s="39"/>
      <c r="C51" s="40"/>
      <c r="D51" s="40"/>
      <c r="E51" s="41"/>
      <c r="F51" s="39"/>
      <c r="G51" s="39"/>
      <c r="H51" s="3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39"/>
      <c r="B52" s="39"/>
      <c r="C52" s="40"/>
      <c r="D52" s="40"/>
      <c r="E52" s="41"/>
      <c r="F52" s="39"/>
      <c r="G52" s="39"/>
      <c r="H52" s="3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39"/>
      <c r="B53" s="39"/>
      <c r="C53" s="40"/>
      <c r="D53" s="40"/>
      <c r="E53" s="41"/>
      <c r="F53" s="39"/>
      <c r="G53" s="39"/>
      <c r="H53" s="3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39"/>
      <c r="B54" s="39"/>
      <c r="C54" s="40"/>
      <c r="D54" s="40"/>
      <c r="E54" s="41"/>
      <c r="F54" s="39"/>
      <c r="G54" s="39"/>
      <c r="H54" s="3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39"/>
      <c r="B55" s="39"/>
      <c r="C55" s="40"/>
      <c r="D55" s="40"/>
      <c r="E55" s="41"/>
      <c r="F55" s="39"/>
      <c r="G55" s="39"/>
      <c r="H55" s="3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39"/>
      <c r="B56" s="39"/>
      <c r="C56" s="40"/>
      <c r="D56" s="40"/>
      <c r="E56" s="41"/>
      <c r="F56" s="39"/>
      <c r="G56" s="39"/>
      <c r="H56" s="3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39"/>
      <c r="B57" s="39"/>
      <c r="C57" s="40"/>
      <c r="D57" s="40"/>
      <c r="E57" s="41"/>
      <c r="F57" s="39"/>
      <c r="G57" s="39"/>
      <c r="H57" s="3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39"/>
      <c r="B58" s="39"/>
      <c r="C58" s="40"/>
      <c r="D58" s="40"/>
      <c r="E58" s="41"/>
      <c r="F58" s="39"/>
      <c r="G58" s="39"/>
      <c r="H58" s="3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39"/>
      <c r="B59" s="39"/>
      <c r="C59" s="40"/>
      <c r="D59" s="40"/>
      <c r="E59" s="41"/>
      <c r="F59" s="39"/>
      <c r="G59" s="39"/>
      <c r="H59" s="3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39"/>
      <c r="B60" s="39"/>
      <c r="C60" s="40"/>
      <c r="D60" s="40"/>
      <c r="E60" s="41"/>
      <c r="F60" s="39"/>
      <c r="G60" s="39"/>
      <c r="H60" s="3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39"/>
      <c r="B61" s="39"/>
      <c r="C61" s="40"/>
      <c r="D61" s="40"/>
      <c r="E61" s="41"/>
      <c r="F61" s="39"/>
      <c r="G61" s="39"/>
      <c r="H61" s="3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39"/>
      <c r="B62" s="39"/>
      <c r="C62" s="40"/>
      <c r="D62" s="40"/>
      <c r="E62" s="41"/>
      <c r="F62" s="39"/>
      <c r="G62" s="39"/>
      <c r="H62" s="3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39"/>
      <c r="B63" s="39"/>
      <c r="C63" s="40"/>
      <c r="D63" s="40"/>
      <c r="E63" s="41"/>
      <c r="F63" s="39"/>
      <c r="G63" s="39"/>
      <c r="H63" s="3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39"/>
      <c r="B64" s="39"/>
      <c r="C64" s="40"/>
      <c r="D64" s="40"/>
      <c r="E64" s="41"/>
      <c r="F64" s="39"/>
      <c r="G64" s="39"/>
      <c r="H64" s="3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39"/>
      <c r="B65" s="39"/>
      <c r="C65" s="40"/>
      <c r="D65" s="40"/>
      <c r="E65" s="41"/>
      <c r="F65" s="39"/>
      <c r="G65" s="39"/>
      <c r="H65" s="3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39"/>
      <c r="B66" s="39"/>
      <c r="C66" s="40"/>
      <c r="D66" s="40"/>
      <c r="E66" s="41"/>
      <c r="F66" s="39"/>
      <c r="G66" s="39"/>
      <c r="H66" s="3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39"/>
      <c r="B67" s="39"/>
      <c r="C67" s="40"/>
      <c r="D67" s="40"/>
      <c r="E67" s="41"/>
      <c r="F67" s="39"/>
      <c r="G67" s="39"/>
      <c r="H67" s="3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39"/>
      <c r="B68" s="39"/>
      <c r="C68" s="40"/>
      <c r="D68" s="40"/>
      <c r="E68" s="41"/>
      <c r="F68" s="39"/>
      <c r="G68" s="39"/>
      <c r="H68" s="3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39"/>
      <c r="B69" s="39"/>
      <c r="C69" s="40"/>
      <c r="D69" s="40"/>
      <c r="E69" s="41"/>
      <c r="F69" s="39"/>
      <c r="G69" s="39"/>
      <c r="H69" s="3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39"/>
      <c r="B70" s="39"/>
      <c r="C70" s="40"/>
      <c r="D70" s="40"/>
      <c r="E70" s="41"/>
      <c r="F70" s="39"/>
      <c r="G70" s="39"/>
      <c r="H70" s="3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39"/>
      <c r="B71" s="39"/>
      <c r="C71" s="40"/>
      <c r="D71" s="40"/>
      <c r="E71" s="41"/>
      <c r="F71" s="39"/>
      <c r="G71" s="39"/>
      <c r="H71" s="3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39"/>
      <c r="B72" s="39"/>
      <c r="C72" s="40"/>
      <c r="D72" s="40"/>
      <c r="E72" s="41"/>
      <c r="F72" s="39"/>
      <c r="G72" s="39"/>
      <c r="H72" s="3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39"/>
      <c r="B73" s="39"/>
      <c r="C73" s="40"/>
      <c r="D73" s="40"/>
      <c r="E73" s="41"/>
      <c r="F73" s="39"/>
      <c r="G73" s="39"/>
      <c r="H73" s="3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39"/>
      <c r="B74" s="39"/>
      <c r="C74" s="40"/>
      <c r="D74" s="40"/>
      <c r="E74" s="41"/>
      <c r="F74" s="39"/>
      <c r="G74" s="39"/>
      <c r="H74" s="3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39"/>
      <c r="B75" s="39"/>
      <c r="C75" s="40"/>
      <c r="D75" s="40"/>
      <c r="E75" s="41"/>
      <c r="F75" s="39"/>
      <c r="G75" s="39"/>
      <c r="H75" s="3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39"/>
      <c r="B76" s="39"/>
      <c r="C76" s="40"/>
      <c r="D76" s="40"/>
      <c r="E76" s="41"/>
      <c r="F76" s="39"/>
      <c r="G76" s="39"/>
      <c r="H76" s="3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39"/>
      <c r="B77" s="39"/>
      <c r="C77" s="40"/>
      <c r="D77" s="40"/>
      <c r="E77" s="41"/>
      <c r="F77" s="39"/>
      <c r="G77" s="39"/>
      <c r="H77" s="3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39"/>
      <c r="B78" s="39"/>
      <c r="C78" s="40"/>
      <c r="D78" s="40"/>
      <c r="E78" s="41"/>
      <c r="F78" s="39"/>
      <c r="G78" s="39"/>
      <c r="H78" s="3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39"/>
      <c r="B79" s="39"/>
      <c r="C79" s="40"/>
      <c r="D79" s="40"/>
      <c r="E79" s="41"/>
      <c r="F79" s="39"/>
      <c r="G79" s="39"/>
      <c r="H79" s="3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39"/>
      <c r="B80" s="39"/>
      <c r="C80" s="40"/>
      <c r="D80" s="40"/>
      <c r="E80" s="41"/>
      <c r="F80" s="39"/>
      <c r="G80" s="39"/>
      <c r="H80" s="3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39"/>
      <c r="B81" s="39"/>
      <c r="C81" s="40"/>
      <c r="D81" s="40"/>
      <c r="E81" s="41"/>
      <c r="F81" s="39"/>
      <c r="G81" s="39"/>
      <c r="H81" s="3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39"/>
      <c r="B82" s="39"/>
      <c r="C82" s="40"/>
      <c r="D82" s="40"/>
      <c r="E82" s="41"/>
      <c r="F82" s="39"/>
      <c r="G82" s="39"/>
      <c r="H82" s="3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39"/>
      <c r="B83" s="39"/>
      <c r="C83" s="40"/>
      <c r="D83" s="40"/>
      <c r="E83" s="41"/>
      <c r="F83" s="39"/>
      <c r="G83" s="39"/>
      <c r="H83" s="3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39"/>
      <c r="B84" s="39"/>
      <c r="C84" s="40"/>
      <c r="D84" s="40"/>
      <c r="E84" s="41"/>
      <c r="F84" s="39"/>
      <c r="G84" s="39"/>
      <c r="H84" s="3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39"/>
      <c r="B85" s="39"/>
      <c r="C85" s="40"/>
      <c r="D85" s="40"/>
      <c r="E85" s="41"/>
      <c r="F85" s="39"/>
      <c r="G85" s="39"/>
      <c r="H85" s="3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39"/>
      <c r="B86" s="39"/>
      <c r="C86" s="40"/>
      <c r="D86" s="40"/>
      <c r="E86" s="41"/>
      <c r="F86" s="39"/>
      <c r="G86" s="39"/>
      <c r="H86" s="3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39"/>
      <c r="B87" s="39"/>
      <c r="C87" s="40"/>
      <c r="D87" s="40"/>
      <c r="E87" s="41"/>
      <c r="F87" s="39"/>
      <c r="G87" s="39"/>
      <c r="H87" s="3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39"/>
      <c r="B88" s="39"/>
      <c r="C88" s="40"/>
      <c r="D88" s="40"/>
      <c r="E88" s="41"/>
      <c r="F88" s="39"/>
      <c r="G88" s="39"/>
      <c r="H88" s="3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39"/>
      <c r="B89" s="39"/>
      <c r="C89" s="40"/>
      <c r="D89" s="40"/>
      <c r="E89" s="41"/>
      <c r="F89" s="39"/>
      <c r="G89" s="39"/>
      <c r="H89" s="3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39"/>
      <c r="B90" s="39"/>
      <c r="C90" s="40"/>
      <c r="D90" s="40"/>
      <c r="E90" s="41"/>
      <c r="F90" s="39"/>
      <c r="G90" s="39"/>
      <c r="H90" s="3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39"/>
      <c r="B91" s="39"/>
      <c r="C91" s="40"/>
      <c r="D91" s="40"/>
      <c r="E91" s="41"/>
      <c r="F91" s="39"/>
      <c r="G91" s="39"/>
      <c r="H91" s="3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39"/>
      <c r="B92" s="39"/>
      <c r="C92" s="40"/>
      <c r="D92" s="40"/>
      <c r="E92" s="41"/>
      <c r="F92" s="39"/>
      <c r="G92" s="39"/>
      <c r="H92" s="3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39"/>
      <c r="B93" s="39"/>
      <c r="C93" s="40"/>
      <c r="D93" s="40"/>
      <c r="E93" s="41"/>
      <c r="F93" s="39"/>
      <c r="G93" s="39"/>
      <c r="H93" s="3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39"/>
      <c r="B94" s="39"/>
      <c r="C94" s="40"/>
      <c r="D94" s="40"/>
      <c r="E94" s="41"/>
      <c r="F94" s="39"/>
      <c r="G94" s="39"/>
      <c r="H94" s="3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39"/>
      <c r="B95" s="39"/>
      <c r="C95" s="40"/>
      <c r="D95" s="40"/>
      <c r="E95" s="41"/>
      <c r="F95" s="39"/>
      <c r="G95" s="39"/>
      <c r="H95" s="3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39"/>
      <c r="B96" s="39"/>
      <c r="C96" s="40"/>
      <c r="D96" s="40"/>
      <c r="E96" s="41"/>
      <c r="F96" s="39"/>
      <c r="G96" s="39"/>
      <c r="H96" s="3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39"/>
      <c r="B97" s="39"/>
      <c r="C97" s="40"/>
      <c r="D97" s="40"/>
      <c r="E97" s="41"/>
      <c r="F97" s="39"/>
      <c r="G97" s="39"/>
      <c r="H97" s="3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39"/>
      <c r="B98" s="39"/>
      <c r="C98" s="40"/>
      <c r="D98" s="40"/>
      <c r="E98" s="41"/>
      <c r="F98" s="39"/>
      <c r="G98" s="39"/>
      <c r="H98" s="3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39"/>
      <c r="B99" s="39"/>
      <c r="C99" s="40"/>
      <c r="D99" s="40"/>
      <c r="E99" s="41"/>
      <c r="F99" s="39"/>
      <c r="G99" s="39"/>
      <c r="H99" s="3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39"/>
      <c r="B100" s="39"/>
      <c r="C100" s="40"/>
      <c r="D100" s="40"/>
      <c r="E100" s="41"/>
      <c r="F100" s="39"/>
      <c r="G100" s="39"/>
      <c r="H100" s="3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39"/>
      <c r="B101" s="39"/>
      <c r="C101" s="40"/>
      <c r="D101" s="40"/>
      <c r="E101" s="41"/>
      <c r="F101" s="39"/>
      <c r="G101" s="39"/>
      <c r="H101" s="3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39"/>
      <c r="B102" s="39"/>
      <c r="C102" s="40"/>
      <c r="D102" s="40"/>
      <c r="E102" s="41"/>
      <c r="F102" s="39"/>
      <c r="G102" s="39"/>
      <c r="H102" s="3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39"/>
      <c r="B103" s="39"/>
      <c r="C103" s="40"/>
      <c r="D103" s="40"/>
      <c r="E103" s="41"/>
      <c r="F103" s="39"/>
      <c r="G103" s="39"/>
      <c r="H103" s="3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39"/>
      <c r="B104" s="39"/>
      <c r="C104" s="40"/>
      <c r="D104" s="40"/>
      <c r="E104" s="41"/>
      <c r="F104" s="39"/>
      <c r="G104" s="39"/>
      <c r="H104" s="3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39"/>
      <c r="B105" s="39"/>
      <c r="C105" s="40"/>
      <c r="D105" s="40"/>
      <c r="E105" s="41"/>
      <c r="F105" s="39"/>
      <c r="G105" s="39"/>
      <c r="H105" s="3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39"/>
      <c r="B106" s="39"/>
      <c r="C106" s="40"/>
      <c r="D106" s="40"/>
      <c r="E106" s="41"/>
      <c r="F106" s="39"/>
      <c r="G106" s="39"/>
      <c r="H106" s="3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39"/>
      <c r="B107" s="39"/>
      <c r="C107" s="40"/>
      <c r="D107" s="40"/>
      <c r="E107" s="41"/>
      <c r="F107" s="39"/>
      <c r="G107" s="39"/>
      <c r="H107" s="3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39"/>
      <c r="B108" s="39"/>
      <c r="C108" s="40"/>
      <c r="D108" s="40"/>
      <c r="E108" s="41"/>
      <c r="F108" s="39"/>
      <c r="G108" s="39"/>
      <c r="H108" s="3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39"/>
      <c r="B109" s="39"/>
      <c r="C109" s="40"/>
      <c r="D109" s="40"/>
      <c r="E109" s="41"/>
      <c r="F109" s="39"/>
      <c r="G109" s="39"/>
      <c r="H109" s="3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39"/>
      <c r="B110" s="39"/>
      <c r="C110" s="40"/>
      <c r="D110" s="40"/>
      <c r="E110" s="41"/>
      <c r="F110" s="39"/>
      <c r="G110" s="39"/>
      <c r="H110" s="3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39"/>
      <c r="B111" s="39"/>
      <c r="C111" s="40"/>
      <c r="D111" s="40"/>
      <c r="E111" s="41"/>
      <c r="F111" s="39"/>
      <c r="G111" s="39"/>
      <c r="H111" s="3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39"/>
      <c r="B112" s="39"/>
      <c r="C112" s="40"/>
      <c r="D112" s="40"/>
      <c r="E112" s="41"/>
      <c r="F112" s="39"/>
      <c r="G112" s="39"/>
      <c r="H112" s="3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39"/>
      <c r="B113" s="39"/>
      <c r="C113" s="40"/>
      <c r="D113" s="40"/>
      <c r="E113" s="41"/>
      <c r="F113" s="39"/>
      <c r="G113" s="39"/>
      <c r="H113" s="3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39"/>
      <c r="B114" s="39"/>
      <c r="C114" s="40"/>
      <c r="D114" s="40"/>
      <c r="E114" s="41"/>
      <c r="F114" s="39"/>
      <c r="G114" s="39"/>
      <c r="H114" s="3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39"/>
      <c r="B115" s="39"/>
      <c r="C115" s="40"/>
      <c r="D115" s="40"/>
      <c r="E115" s="41"/>
      <c r="F115" s="39"/>
      <c r="G115" s="39"/>
      <c r="H115" s="3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39"/>
      <c r="B116" s="39"/>
      <c r="C116" s="40"/>
      <c r="D116" s="40"/>
      <c r="E116" s="41"/>
      <c r="F116" s="39"/>
      <c r="G116" s="39"/>
      <c r="H116" s="3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39"/>
      <c r="B117" s="39"/>
      <c r="C117" s="40"/>
      <c r="D117" s="40"/>
      <c r="E117" s="41"/>
      <c r="F117" s="39"/>
      <c r="G117" s="39"/>
      <c r="H117" s="3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39"/>
      <c r="B118" s="39"/>
      <c r="C118" s="40"/>
      <c r="D118" s="40"/>
      <c r="E118" s="41"/>
      <c r="F118" s="39"/>
      <c r="G118" s="39"/>
      <c r="H118" s="3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39"/>
      <c r="B119" s="39"/>
      <c r="C119" s="40"/>
      <c r="D119" s="40"/>
      <c r="E119" s="41"/>
      <c r="F119" s="39"/>
      <c r="G119" s="39"/>
      <c r="H119" s="3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39"/>
      <c r="B120" s="39"/>
      <c r="C120" s="40"/>
      <c r="D120" s="40"/>
      <c r="E120" s="41"/>
      <c r="F120" s="39"/>
      <c r="G120" s="39"/>
      <c r="H120" s="3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39"/>
      <c r="B121" s="39"/>
      <c r="C121" s="40"/>
      <c r="D121" s="40"/>
      <c r="E121" s="41"/>
      <c r="F121" s="39"/>
      <c r="G121" s="39"/>
      <c r="H121" s="3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39"/>
      <c r="B122" s="39"/>
      <c r="C122" s="40"/>
      <c r="D122" s="40"/>
      <c r="E122" s="41"/>
      <c r="F122" s="39"/>
      <c r="G122" s="39"/>
      <c r="H122" s="3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39"/>
      <c r="B123" s="39"/>
      <c r="C123" s="40"/>
      <c r="D123" s="40"/>
      <c r="E123" s="41"/>
      <c r="F123" s="39"/>
      <c r="G123" s="39"/>
      <c r="H123" s="3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39"/>
      <c r="B124" s="39"/>
      <c r="C124" s="40"/>
      <c r="D124" s="40"/>
      <c r="E124" s="41"/>
      <c r="F124" s="39"/>
      <c r="G124" s="39"/>
      <c r="H124" s="3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39"/>
      <c r="B125" s="39"/>
      <c r="C125" s="40"/>
      <c r="D125" s="40"/>
      <c r="E125" s="41"/>
      <c r="F125" s="39"/>
      <c r="G125" s="39"/>
      <c r="H125" s="3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39"/>
      <c r="B126" s="39"/>
      <c r="C126" s="40"/>
      <c r="D126" s="40"/>
      <c r="E126" s="41"/>
      <c r="F126" s="39"/>
      <c r="G126" s="39"/>
      <c r="H126" s="3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39"/>
      <c r="B127" s="39"/>
      <c r="C127" s="40"/>
      <c r="D127" s="40"/>
      <c r="E127" s="41"/>
      <c r="F127" s="39"/>
      <c r="G127" s="39"/>
      <c r="H127" s="3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39"/>
      <c r="B128" s="39"/>
      <c r="C128" s="40"/>
      <c r="D128" s="40"/>
      <c r="E128" s="41"/>
      <c r="F128" s="39"/>
      <c r="G128" s="39"/>
      <c r="H128" s="3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39"/>
      <c r="B129" s="39"/>
      <c r="C129" s="40"/>
      <c r="D129" s="40"/>
      <c r="E129" s="41"/>
      <c r="F129" s="39"/>
      <c r="G129" s="39"/>
      <c r="H129" s="3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39"/>
      <c r="B130" s="39"/>
      <c r="C130" s="40"/>
      <c r="D130" s="40"/>
      <c r="E130" s="41"/>
      <c r="F130" s="39"/>
      <c r="G130" s="39"/>
      <c r="H130" s="3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39"/>
      <c r="B131" s="39"/>
      <c r="C131" s="40"/>
      <c r="D131" s="40"/>
      <c r="E131" s="41"/>
      <c r="F131" s="39"/>
      <c r="G131" s="39"/>
      <c r="H131" s="3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39"/>
      <c r="B132" s="39"/>
      <c r="C132" s="40"/>
      <c r="D132" s="40"/>
      <c r="E132" s="41"/>
      <c r="F132" s="39"/>
      <c r="G132" s="39"/>
      <c r="H132" s="3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39"/>
      <c r="B133" s="39"/>
      <c r="C133" s="40"/>
      <c r="D133" s="40"/>
      <c r="E133" s="41"/>
      <c r="F133" s="39"/>
      <c r="G133" s="39"/>
      <c r="H133" s="3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39"/>
      <c r="B134" s="39"/>
      <c r="C134" s="40"/>
      <c r="D134" s="40"/>
      <c r="E134" s="41"/>
      <c r="F134" s="39"/>
      <c r="G134" s="39"/>
      <c r="H134" s="3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39"/>
      <c r="B135" s="39"/>
      <c r="C135" s="40"/>
      <c r="D135" s="40"/>
      <c r="E135" s="41"/>
      <c r="F135" s="39"/>
      <c r="G135" s="39"/>
      <c r="H135" s="3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39"/>
      <c r="B136" s="39"/>
      <c r="C136" s="40"/>
      <c r="D136" s="40"/>
      <c r="E136" s="41"/>
      <c r="F136" s="39"/>
      <c r="G136" s="39"/>
      <c r="H136" s="3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39"/>
      <c r="B137" s="39"/>
      <c r="C137" s="40"/>
      <c r="D137" s="40"/>
      <c r="E137" s="41"/>
      <c r="F137" s="39"/>
      <c r="G137" s="39"/>
      <c r="H137" s="3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39"/>
      <c r="B138" s="39"/>
      <c r="C138" s="40"/>
      <c r="D138" s="40"/>
      <c r="E138" s="41"/>
      <c r="F138" s="39"/>
      <c r="G138" s="39"/>
      <c r="H138" s="3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39"/>
      <c r="B139" s="39"/>
      <c r="C139" s="40"/>
      <c r="D139" s="40"/>
      <c r="E139" s="41"/>
      <c r="F139" s="39"/>
      <c r="G139" s="39"/>
      <c r="H139" s="3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39"/>
      <c r="B140" s="39"/>
      <c r="C140" s="40"/>
      <c r="D140" s="40"/>
      <c r="E140" s="41"/>
      <c r="F140" s="39"/>
      <c r="G140" s="39"/>
      <c r="H140" s="3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39"/>
      <c r="B141" s="39"/>
      <c r="C141" s="40"/>
      <c r="D141" s="40"/>
      <c r="E141" s="41"/>
      <c r="F141" s="39"/>
      <c r="G141" s="39"/>
      <c r="H141" s="3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39"/>
      <c r="B142" s="39"/>
      <c r="C142" s="40"/>
      <c r="D142" s="40"/>
      <c r="E142" s="41"/>
      <c r="F142" s="39"/>
      <c r="G142" s="39"/>
      <c r="H142" s="3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39"/>
      <c r="B143" s="39"/>
      <c r="C143" s="40"/>
      <c r="D143" s="40"/>
      <c r="E143" s="41"/>
      <c r="F143" s="39"/>
      <c r="G143" s="39"/>
      <c r="H143" s="3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39"/>
      <c r="B144" s="39"/>
      <c r="C144" s="40"/>
      <c r="D144" s="40"/>
      <c r="E144" s="41"/>
      <c r="F144" s="39"/>
      <c r="G144" s="39"/>
      <c r="H144" s="3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39"/>
      <c r="B145" s="39"/>
      <c r="C145" s="40"/>
      <c r="D145" s="40"/>
      <c r="E145" s="41"/>
      <c r="F145" s="39"/>
      <c r="G145" s="39"/>
      <c r="H145" s="3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39"/>
      <c r="B146" s="39"/>
      <c r="C146" s="40"/>
      <c r="D146" s="40"/>
      <c r="E146" s="41"/>
      <c r="F146" s="39"/>
      <c r="G146" s="39"/>
      <c r="H146" s="3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39"/>
      <c r="B147" s="39"/>
      <c r="C147" s="40"/>
      <c r="D147" s="40"/>
      <c r="E147" s="41"/>
      <c r="F147" s="39"/>
      <c r="G147" s="39"/>
      <c r="H147" s="3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39"/>
      <c r="B148" s="39"/>
      <c r="C148" s="40"/>
      <c r="D148" s="40"/>
      <c r="E148" s="41"/>
      <c r="F148" s="39"/>
      <c r="G148" s="39"/>
      <c r="H148" s="3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39"/>
      <c r="B149" s="39"/>
      <c r="C149" s="40"/>
      <c r="D149" s="40"/>
      <c r="E149" s="41"/>
      <c r="F149" s="39"/>
      <c r="G149" s="39"/>
      <c r="H149" s="3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39"/>
      <c r="B150" s="39"/>
      <c r="C150" s="40"/>
      <c r="D150" s="40"/>
      <c r="E150" s="41"/>
      <c r="F150" s="39"/>
      <c r="G150" s="39"/>
      <c r="H150" s="3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39"/>
      <c r="B151" s="39"/>
      <c r="C151" s="40"/>
      <c r="D151" s="40"/>
      <c r="E151" s="41"/>
      <c r="F151" s="39"/>
      <c r="G151" s="39"/>
      <c r="H151" s="3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39"/>
      <c r="B152" s="39"/>
      <c r="C152" s="40"/>
      <c r="D152" s="40"/>
      <c r="E152" s="41"/>
      <c r="F152" s="39"/>
      <c r="G152" s="39"/>
      <c r="H152" s="3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39"/>
      <c r="B153" s="39"/>
      <c r="C153" s="40"/>
      <c r="D153" s="40"/>
      <c r="E153" s="41"/>
      <c r="F153" s="39"/>
      <c r="G153" s="39"/>
      <c r="H153" s="3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39"/>
      <c r="B154" s="39"/>
      <c r="C154" s="40"/>
      <c r="D154" s="40"/>
      <c r="E154" s="41"/>
      <c r="F154" s="39"/>
      <c r="G154" s="39"/>
      <c r="H154" s="3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39"/>
      <c r="B155" s="39"/>
      <c r="C155" s="40"/>
      <c r="D155" s="40"/>
      <c r="E155" s="41"/>
      <c r="F155" s="39"/>
      <c r="G155" s="39"/>
      <c r="H155" s="3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39"/>
      <c r="B156" s="39"/>
      <c r="C156" s="40"/>
      <c r="D156" s="40"/>
      <c r="E156" s="41"/>
      <c r="F156" s="39"/>
      <c r="G156" s="39"/>
      <c r="H156" s="3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39"/>
      <c r="B157" s="39"/>
      <c r="C157" s="40"/>
      <c r="D157" s="40"/>
      <c r="E157" s="41"/>
      <c r="F157" s="39"/>
      <c r="G157" s="39"/>
      <c r="H157" s="3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39"/>
      <c r="B158" s="39"/>
      <c r="C158" s="40"/>
      <c r="D158" s="40"/>
      <c r="E158" s="41"/>
      <c r="F158" s="39"/>
      <c r="G158" s="39"/>
      <c r="H158" s="3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39"/>
      <c r="B159" s="39"/>
      <c r="C159" s="40"/>
      <c r="D159" s="40"/>
      <c r="E159" s="41"/>
      <c r="F159" s="39"/>
      <c r="G159" s="39"/>
      <c r="H159" s="3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39"/>
      <c r="B160" s="39"/>
      <c r="C160" s="40"/>
      <c r="D160" s="40"/>
      <c r="E160" s="41"/>
      <c r="F160" s="39"/>
      <c r="G160" s="39"/>
      <c r="H160" s="3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39"/>
      <c r="B161" s="39"/>
      <c r="C161" s="40"/>
      <c r="D161" s="40"/>
      <c r="E161" s="41"/>
      <c r="F161" s="39"/>
      <c r="G161" s="39"/>
      <c r="H161" s="3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39"/>
      <c r="B162" s="39"/>
      <c r="C162" s="40"/>
      <c r="D162" s="40"/>
      <c r="E162" s="41"/>
      <c r="F162" s="39"/>
      <c r="G162" s="39"/>
      <c r="H162" s="3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39"/>
      <c r="B163" s="39"/>
      <c r="C163" s="40"/>
      <c r="D163" s="40"/>
      <c r="E163" s="41"/>
      <c r="F163" s="39"/>
      <c r="G163" s="39"/>
      <c r="H163" s="3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39"/>
      <c r="B164" s="39"/>
      <c r="C164" s="40"/>
      <c r="D164" s="40"/>
      <c r="E164" s="41"/>
      <c r="F164" s="39"/>
      <c r="G164" s="39"/>
      <c r="H164" s="3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39"/>
      <c r="B165" s="39"/>
      <c r="C165" s="40"/>
      <c r="D165" s="40"/>
      <c r="E165" s="41"/>
      <c r="F165" s="39"/>
      <c r="G165" s="39"/>
      <c r="H165" s="3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39"/>
      <c r="B166" s="39"/>
      <c r="C166" s="40"/>
      <c r="D166" s="40"/>
      <c r="E166" s="41"/>
      <c r="F166" s="39"/>
      <c r="G166" s="39"/>
      <c r="H166" s="3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39"/>
      <c r="B167" s="39"/>
      <c r="C167" s="40"/>
      <c r="D167" s="40"/>
      <c r="E167" s="41"/>
      <c r="F167" s="39"/>
      <c r="G167" s="39"/>
      <c r="H167" s="3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39"/>
      <c r="B168" s="39"/>
      <c r="C168" s="40"/>
      <c r="D168" s="40"/>
      <c r="E168" s="41"/>
      <c r="F168" s="39"/>
      <c r="G168" s="39"/>
      <c r="H168" s="3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39"/>
      <c r="B169" s="39"/>
      <c r="C169" s="40"/>
      <c r="D169" s="40"/>
      <c r="E169" s="41"/>
      <c r="F169" s="39"/>
      <c r="G169" s="39"/>
      <c r="H169" s="3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39"/>
      <c r="B170" s="39"/>
      <c r="C170" s="40"/>
      <c r="D170" s="40"/>
      <c r="E170" s="41"/>
      <c r="F170" s="39"/>
      <c r="G170" s="39"/>
      <c r="H170" s="3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39"/>
      <c r="B171" s="39"/>
      <c r="C171" s="40"/>
      <c r="D171" s="40"/>
      <c r="E171" s="41"/>
      <c r="F171" s="39"/>
      <c r="G171" s="39"/>
      <c r="H171" s="3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39"/>
      <c r="B172" s="39"/>
      <c r="C172" s="40"/>
      <c r="D172" s="40"/>
      <c r="E172" s="41"/>
      <c r="F172" s="39"/>
      <c r="G172" s="39"/>
      <c r="H172" s="3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39"/>
      <c r="B173" s="39"/>
      <c r="C173" s="40"/>
      <c r="D173" s="40"/>
      <c r="E173" s="41"/>
      <c r="F173" s="39"/>
      <c r="G173" s="39"/>
      <c r="H173" s="3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39"/>
      <c r="B174" s="39"/>
      <c r="C174" s="40"/>
      <c r="D174" s="40"/>
      <c r="E174" s="41"/>
      <c r="F174" s="39"/>
      <c r="G174" s="39"/>
      <c r="H174" s="3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39"/>
      <c r="B175" s="39"/>
      <c r="C175" s="40"/>
      <c r="D175" s="40"/>
      <c r="E175" s="41"/>
      <c r="F175" s="39"/>
      <c r="G175" s="39"/>
      <c r="H175" s="3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39"/>
      <c r="B176" s="39"/>
      <c r="C176" s="40"/>
      <c r="D176" s="40"/>
      <c r="E176" s="41"/>
      <c r="F176" s="39"/>
      <c r="G176" s="39"/>
      <c r="H176" s="3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39"/>
      <c r="B177" s="39"/>
      <c r="C177" s="40"/>
      <c r="D177" s="40"/>
      <c r="E177" s="41"/>
      <c r="F177" s="39"/>
      <c r="G177" s="39"/>
      <c r="H177" s="3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39"/>
      <c r="B178" s="39"/>
      <c r="C178" s="40"/>
      <c r="D178" s="40"/>
      <c r="E178" s="41"/>
      <c r="F178" s="39"/>
      <c r="G178" s="39"/>
      <c r="H178" s="3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39"/>
      <c r="B179" s="39"/>
      <c r="C179" s="40"/>
      <c r="D179" s="40"/>
      <c r="E179" s="41"/>
      <c r="F179" s="39"/>
      <c r="G179" s="39"/>
      <c r="H179" s="3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39"/>
      <c r="B180" s="39"/>
      <c r="C180" s="40"/>
      <c r="D180" s="40"/>
      <c r="E180" s="41"/>
      <c r="F180" s="39"/>
      <c r="G180" s="39"/>
      <c r="H180" s="3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39"/>
      <c r="B181" s="39"/>
      <c r="C181" s="40"/>
      <c r="D181" s="40"/>
      <c r="E181" s="41"/>
      <c r="F181" s="39"/>
      <c r="G181" s="39"/>
      <c r="H181" s="3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39"/>
      <c r="B182" s="39"/>
      <c r="C182" s="40"/>
      <c r="D182" s="40"/>
      <c r="E182" s="41"/>
      <c r="F182" s="39"/>
      <c r="G182" s="39"/>
      <c r="H182" s="3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39"/>
      <c r="B183" s="39"/>
      <c r="C183" s="40"/>
      <c r="D183" s="40"/>
      <c r="E183" s="41"/>
      <c r="F183" s="39"/>
      <c r="G183" s="39"/>
      <c r="H183" s="3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39"/>
      <c r="B184" s="39"/>
      <c r="C184" s="40"/>
      <c r="D184" s="40"/>
      <c r="E184" s="41"/>
      <c r="F184" s="39"/>
      <c r="G184" s="39"/>
      <c r="H184" s="3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39"/>
      <c r="B185" s="39"/>
      <c r="C185" s="40"/>
      <c r="D185" s="40"/>
      <c r="E185" s="41"/>
      <c r="F185" s="39"/>
      <c r="G185" s="39"/>
      <c r="H185" s="3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39"/>
      <c r="B186" s="39"/>
      <c r="C186" s="40"/>
      <c r="D186" s="40"/>
      <c r="E186" s="41"/>
      <c r="F186" s="39"/>
      <c r="G186" s="39"/>
      <c r="H186" s="3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39"/>
      <c r="B187" s="39"/>
      <c r="C187" s="40"/>
      <c r="D187" s="40"/>
      <c r="E187" s="41"/>
      <c r="F187" s="39"/>
      <c r="G187" s="39"/>
      <c r="H187" s="3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39"/>
      <c r="B188" s="39"/>
      <c r="C188" s="40"/>
      <c r="D188" s="40"/>
      <c r="E188" s="41"/>
      <c r="F188" s="39"/>
      <c r="G188" s="39"/>
      <c r="H188" s="3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39"/>
      <c r="B189" s="39"/>
      <c r="C189" s="40"/>
      <c r="D189" s="40"/>
      <c r="E189" s="41"/>
      <c r="F189" s="39"/>
      <c r="G189" s="39"/>
      <c r="H189" s="3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39"/>
      <c r="B190" s="39"/>
      <c r="C190" s="40"/>
      <c r="D190" s="40"/>
      <c r="E190" s="41"/>
      <c r="F190" s="39"/>
      <c r="G190" s="39"/>
      <c r="H190" s="3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39"/>
      <c r="B191" s="39"/>
      <c r="C191" s="40"/>
      <c r="D191" s="40"/>
      <c r="E191" s="41"/>
      <c r="F191" s="39"/>
      <c r="G191" s="39"/>
      <c r="H191" s="3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39"/>
      <c r="B192" s="39"/>
      <c r="C192" s="40"/>
      <c r="D192" s="40"/>
      <c r="E192" s="41"/>
      <c r="F192" s="39"/>
      <c r="G192" s="39"/>
      <c r="H192" s="3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39"/>
      <c r="B193" s="39"/>
      <c r="C193" s="40"/>
      <c r="D193" s="40"/>
      <c r="E193" s="41"/>
      <c r="F193" s="39"/>
      <c r="G193" s="39"/>
      <c r="H193" s="3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39"/>
      <c r="B194" s="39"/>
      <c r="C194" s="40"/>
      <c r="D194" s="40"/>
      <c r="E194" s="41"/>
      <c r="F194" s="39"/>
      <c r="G194" s="39"/>
      <c r="H194" s="3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39"/>
      <c r="B195" s="39"/>
      <c r="C195" s="40"/>
      <c r="D195" s="40"/>
      <c r="E195" s="41"/>
      <c r="F195" s="39"/>
      <c r="G195" s="39"/>
      <c r="H195" s="3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39"/>
      <c r="B196" s="39"/>
      <c r="C196" s="40"/>
      <c r="D196" s="40"/>
      <c r="E196" s="41"/>
      <c r="F196" s="39"/>
      <c r="G196" s="39"/>
      <c r="H196" s="3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39"/>
      <c r="B197" s="39"/>
      <c r="C197" s="40"/>
      <c r="D197" s="40"/>
      <c r="E197" s="41"/>
      <c r="F197" s="39"/>
      <c r="G197" s="39"/>
      <c r="H197" s="3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39"/>
      <c r="B198" s="39"/>
      <c r="C198" s="40"/>
      <c r="D198" s="40"/>
      <c r="E198" s="41"/>
      <c r="F198" s="39"/>
      <c r="G198" s="39"/>
      <c r="H198" s="3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39"/>
      <c r="B199" s="39"/>
      <c r="C199" s="40"/>
      <c r="D199" s="40"/>
      <c r="E199" s="41"/>
      <c r="F199" s="39"/>
      <c r="G199" s="39"/>
      <c r="H199" s="3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39"/>
      <c r="B200" s="39"/>
      <c r="C200" s="40"/>
      <c r="D200" s="40"/>
      <c r="E200" s="41"/>
      <c r="F200" s="39"/>
      <c r="G200" s="39"/>
      <c r="H200" s="3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H1"/>
  </mergeCells>
  <dataValidations count="2">
    <dataValidation type="list" sqref="F4:F200" xr:uid="{00000000-0002-0000-0300-000000000000}">
      <formula1>"1,2,3,4,5,6,7,8,9,10,11,12,13"</formula1>
    </dataValidation>
    <dataValidation type="list" sqref="G4:G200" xr:uid="{00000000-0002-0000-0300-000001000000}">
      <formula1>"Open,Collected,Part Paid,Disputed,Excluded"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00"/>
  <sheetViews>
    <sheetView workbookViewId="0"/>
  </sheetViews>
  <sheetFormatPr defaultRowHeight="13.8"/>
  <cols>
    <col min="1" max="1" width="24" customWidth="1"/>
    <col min="2" max="2" width="8.5" customWidth="1"/>
    <col min="3" max="3" width="10.09765625" customWidth="1"/>
    <col min="4" max="4" width="9.19921875" customWidth="1"/>
    <col min="5" max="5" width="21.09765625" customWidth="1"/>
    <col min="6" max="6" width="17.09765625" customWidth="1"/>
    <col min="7" max="7" width="8.8984375" customWidth="1"/>
    <col min="8" max="8" width="42" customWidth="1"/>
  </cols>
  <sheetData>
    <row r="1" spans="1:26" ht="22.35" customHeight="1">
      <c r="A1" s="74" t="s">
        <v>107</v>
      </c>
      <c r="B1" s="46"/>
      <c r="C1" s="46"/>
      <c r="D1" s="46"/>
      <c r="E1" s="46"/>
      <c r="F1" s="46"/>
      <c r="G1" s="46"/>
      <c r="H1" s="4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2" t="s">
        <v>108</v>
      </c>
      <c r="B3" s="2" t="s">
        <v>109</v>
      </c>
      <c r="C3" s="2" t="s">
        <v>94</v>
      </c>
      <c r="D3" s="2" t="s">
        <v>95</v>
      </c>
      <c r="E3" s="2" t="s">
        <v>110</v>
      </c>
      <c r="F3" s="2" t="s">
        <v>111</v>
      </c>
      <c r="G3" s="2" t="s">
        <v>112</v>
      </c>
      <c r="H3" s="2" t="s">
        <v>97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1" t="s">
        <v>113</v>
      </c>
      <c r="B4" s="1" t="s">
        <v>114</v>
      </c>
      <c r="C4" s="42">
        <v>46221</v>
      </c>
      <c r="D4" s="43">
        <v>9500</v>
      </c>
      <c r="E4" s="1">
        <v>1</v>
      </c>
      <c r="F4" s="1" t="s">
        <v>115</v>
      </c>
      <c r="G4" s="1" t="s">
        <v>116</v>
      </c>
      <c r="H4" s="1" t="s">
        <v>101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1" t="s">
        <v>117</v>
      </c>
      <c r="B5" s="1" t="s">
        <v>118</v>
      </c>
      <c r="C5" s="42">
        <v>46228</v>
      </c>
      <c r="D5" s="43">
        <v>7800</v>
      </c>
      <c r="E5" s="1">
        <v>2</v>
      </c>
      <c r="F5" s="1" t="s">
        <v>115</v>
      </c>
      <c r="G5" s="1" t="s">
        <v>119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1" t="s">
        <v>120</v>
      </c>
      <c r="B6" s="1" t="s">
        <v>121</v>
      </c>
      <c r="C6" s="42">
        <v>46239</v>
      </c>
      <c r="D6" s="43">
        <v>4200</v>
      </c>
      <c r="E6" s="1">
        <v>4</v>
      </c>
      <c r="F6" s="1" t="s">
        <v>115</v>
      </c>
      <c r="G6" s="1" t="s">
        <v>119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1" t="s">
        <v>122</v>
      </c>
      <c r="B7" s="1" t="s">
        <v>123</v>
      </c>
      <c r="C7" s="42">
        <v>46249</v>
      </c>
      <c r="D7" s="43">
        <v>15000</v>
      </c>
      <c r="E7" s="1">
        <v>5</v>
      </c>
      <c r="F7" s="1" t="s">
        <v>39</v>
      </c>
      <c r="G7" s="1" t="s">
        <v>124</v>
      </c>
      <c r="H7" s="1" t="s">
        <v>125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1" t="s">
        <v>126</v>
      </c>
      <c r="B8" s="1" t="s">
        <v>127</v>
      </c>
      <c r="C8" s="42">
        <v>46233</v>
      </c>
      <c r="D8" s="43">
        <v>3000</v>
      </c>
      <c r="E8" s="1">
        <v>3</v>
      </c>
      <c r="F8" s="1" t="s">
        <v>38</v>
      </c>
      <c r="G8" s="1" t="s">
        <v>119</v>
      </c>
      <c r="H8" s="1" t="s">
        <v>128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1"/>
      <c r="B9" s="1"/>
      <c r="C9" s="42"/>
      <c r="D9" s="4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1"/>
      <c r="B10" s="1"/>
      <c r="C10" s="42"/>
      <c r="D10" s="4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1"/>
      <c r="B11" s="1"/>
      <c r="C11" s="42"/>
      <c r="D11" s="4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1"/>
      <c r="B12" s="1"/>
      <c r="C12" s="42"/>
      <c r="D12" s="4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1"/>
      <c r="B13" s="1"/>
      <c r="C13" s="42"/>
      <c r="D13" s="4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1"/>
      <c r="B14" s="1"/>
      <c r="C14" s="42"/>
      <c r="D14" s="4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>
      <c r="A15" s="1"/>
      <c r="B15" s="1"/>
      <c r="C15" s="42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1"/>
      <c r="B16" s="1"/>
      <c r="C16" s="42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1"/>
      <c r="B17" s="1"/>
      <c r="C17" s="42"/>
      <c r="D17" s="4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1"/>
      <c r="B18" s="1"/>
      <c r="C18" s="42"/>
      <c r="D18" s="4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1"/>
      <c r="B19" s="1"/>
      <c r="C19" s="42"/>
      <c r="D19" s="4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>
      <c r="A20" s="1"/>
      <c r="B20" s="1"/>
      <c r="C20" s="42"/>
      <c r="D20" s="4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4">
      <c r="A21" s="1"/>
      <c r="B21" s="1"/>
      <c r="C21" s="42"/>
      <c r="D21" s="4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>
      <c r="A22" s="1"/>
      <c r="B22" s="1"/>
      <c r="C22" s="42"/>
      <c r="D22" s="4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>
      <c r="A23" s="1"/>
      <c r="B23" s="1"/>
      <c r="C23" s="42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>
      <c r="A24" s="1"/>
      <c r="B24" s="1"/>
      <c r="C24" s="42"/>
      <c r="D24" s="4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4">
      <c r="A25" s="1"/>
      <c r="B25" s="1"/>
      <c r="C25" s="42"/>
      <c r="D25" s="4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">
      <c r="A26" s="1"/>
      <c r="B26" s="1"/>
      <c r="C26" s="42"/>
      <c r="D26" s="4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4">
      <c r="A27" s="1"/>
      <c r="B27" s="1"/>
      <c r="C27" s="42"/>
      <c r="D27" s="4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>
      <c r="A28" s="1"/>
      <c r="B28" s="1"/>
      <c r="C28" s="42"/>
      <c r="D28" s="4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>
      <c r="A29" s="1"/>
      <c r="B29" s="1"/>
      <c r="C29" s="42"/>
      <c r="D29" s="4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>
      <c r="A30" s="1"/>
      <c r="B30" s="1"/>
      <c r="C30" s="42"/>
      <c r="D30" s="4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1"/>
      <c r="B31" s="1"/>
      <c r="C31" s="42"/>
      <c r="D31" s="4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42"/>
      <c r="D32" s="4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42"/>
      <c r="D33" s="4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42"/>
      <c r="D34" s="4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42"/>
      <c r="D35" s="4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42"/>
      <c r="D36" s="4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42"/>
      <c r="D37" s="4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42"/>
      <c r="D38" s="4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42"/>
      <c r="D39" s="4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42"/>
      <c r="D40" s="4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42"/>
      <c r="D41" s="4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42"/>
      <c r="D42" s="4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42"/>
      <c r="D43" s="4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42"/>
      <c r="D44" s="4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42"/>
      <c r="D45" s="4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42"/>
      <c r="D46" s="4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42"/>
      <c r="D47" s="4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42"/>
      <c r="D48" s="4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42"/>
      <c r="D49" s="4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42"/>
      <c r="D50" s="4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42"/>
      <c r="D51" s="4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42"/>
      <c r="D52" s="4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42"/>
      <c r="D53" s="4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42"/>
      <c r="D54" s="4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42"/>
      <c r="D55" s="4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42"/>
      <c r="D56" s="4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42"/>
      <c r="D57" s="4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42"/>
      <c r="D58" s="4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42"/>
      <c r="D59" s="4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42"/>
      <c r="D60" s="4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42"/>
      <c r="D61" s="4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42"/>
      <c r="D62" s="4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42"/>
      <c r="D63" s="4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42"/>
      <c r="D64" s="4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42"/>
      <c r="D65" s="4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42"/>
      <c r="D66" s="4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42"/>
      <c r="D67" s="4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42"/>
      <c r="D68" s="4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42"/>
      <c r="D69" s="4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42"/>
      <c r="D70" s="4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42"/>
      <c r="D71" s="4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42"/>
      <c r="D72" s="4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42"/>
      <c r="D73" s="4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42"/>
      <c r="D74" s="4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42"/>
      <c r="D75" s="4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42"/>
      <c r="D76" s="4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42"/>
      <c r="D77" s="4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42"/>
      <c r="D78" s="4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42"/>
      <c r="D79" s="4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42"/>
      <c r="D80" s="4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42"/>
      <c r="D81" s="4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42"/>
      <c r="D82" s="4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42"/>
      <c r="D83" s="4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42"/>
      <c r="D84" s="4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42"/>
      <c r="D85" s="4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42"/>
      <c r="D86" s="4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42"/>
      <c r="D87" s="4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42"/>
      <c r="D88" s="4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42"/>
      <c r="D89" s="4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42"/>
      <c r="D90" s="4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42"/>
      <c r="D91" s="4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42"/>
      <c r="D92" s="4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42"/>
      <c r="D93" s="4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42"/>
      <c r="D94" s="4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42"/>
      <c r="D95" s="4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42"/>
      <c r="D96" s="4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42"/>
      <c r="D97" s="4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42"/>
      <c r="D98" s="4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42"/>
      <c r="D99" s="4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42"/>
      <c r="D100" s="4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42"/>
      <c r="D101" s="4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42"/>
      <c r="D102" s="4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42"/>
      <c r="D103" s="4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42"/>
      <c r="D104" s="4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42"/>
      <c r="D105" s="4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42"/>
      <c r="D106" s="4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42"/>
      <c r="D107" s="4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42"/>
      <c r="D108" s="4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42"/>
      <c r="D109" s="4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42"/>
      <c r="D110" s="4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42"/>
      <c r="D111" s="4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42"/>
      <c r="D112" s="4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42"/>
      <c r="D113" s="4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42"/>
      <c r="D114" s="4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42"/>
      <c r="D115" s="4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42"/>
      <c r="D116" s="4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42"/>
      <c r="D117" s="4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42"/>
      <c r="D118" s="4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42"/>
      <c r="D119" s="4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42"/>
      <c r="D120" s="4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42"/>
      <c r="D121" s="4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42"/>
      <c r="D122" s="4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42"/>
      <c r="D123" s="4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42"/>
      <c r="D124" s="4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42"/>
      <c r="D125" s="4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42"/>
      <c r="D126" s="4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42"/>
      <c r="D127" s="4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42"/>
      <c r="D128" s="4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42"/>
      <c r="D129" s="4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42"/>
      <c r="D130" s="4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42"/>
      <c r="D131" s="4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42"/>
      <c r="D132" s="4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42"/>
      <c r="D133" s="4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42"/>
      <c r="D134" s="4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42"/>
      <c r="D135" s="4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42"/>
      <c r="D136" s="4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42"/>
      <c r="D137" s="4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42"/>
      <c r="D138" s="4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42"/>
      <c r="D139" s="4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42"/>
      <c r="D140" s="4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42"/>
      <c r="D141" s="4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42"/>
      <c r="D142" s="4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42"/>
      <c r="D143" s="4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42"/>
      <c r="D144" s="4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42"/>
      <c r="D145" s="4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42"/>
      <c r="D146" s="4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42"/>
      <c r="D147" s="4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42"/>
      <c r="D148" s="4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42"/>
      <c r="D149" s="4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42"/>
      <c r="D150" s="4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42"/>
      <c r="D151" s="4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42"/>
      <c r="D152" s="4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42"/>
      <c r="D153" s="4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42"/>
      <c r="D154" s="4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42"/>
      <c r="D155" s="4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42"/>
      <c r="D156" s="4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42"/>
      <c r="D157" s="4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42"/>
      <c r="D158" s="4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42"/>
      <c r="D159" s="4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42"/>
      <c r="D160" s="4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42"/>
      <c r="D161" s="4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42"/>
      <c r="D162" s="4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42"/>
      <c r="D163" s="4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42"/>
      <c r="D164" s="4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42"/>
      <c r="D165" s="4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42"/>
      <c r="D166" s="4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42"/>
      <c r="D167" s="4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42"/>
      <c r="D168" s="4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42"/>
      <c r="D169" s="4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42"/>
      <c r="D170" s="4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42"/>
      <c r="D171" s="4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42"/>
      <c r="D172" s="4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42"/>
      <c r="D173" s="4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42"/>
      <c r="D174" s="4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42"/>
      <c r="D175" s="4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42"/>
      <c r="D176" s="4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42"/>
      <c r="D177" s="4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42"/>
      <c r="D178" s="4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42"/>
      <c r="D179" s="4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42"/>
      <c r="D180" s="4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42"/>
      <c r="D181" s="4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42"/>
      <c r="D182" s="4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42"/>
      <c r="D183" s="4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42"/>
      <c r="D184" s="4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42"/>
      <c r="D185" s="4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42"/>
      <c r="D186" s="4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42"/>
      <c r="D187" s="4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42"/>
      <c r="D188" s="4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42"/>
      <c r="D189" s="4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42"/>
      <c r="D190" s="4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42"/>
      <c r="D191" s="4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42"/>
      <c r="D192" s="4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42"/>
      <c r="D193" s="4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42"/>
      <c r="D194" s="4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42"/>
      <c r="D195" s="4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42"/>
      <c r="D196" s="4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42"/>
      <c r="D197" s="4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42"/>
      <c r="D198" s="4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42"/>
      <c r="D199" s="4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42"/>
      <c r="D200" s="4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H1"/>
  </mergeCells>
  <dataValidations count="3">
    <dataValidation type="list" sqref="E4:E200" xr:uid="{00000000-0002-0000-0400-000000000000}">
      <formula1>"1,2,3,4,5,6,7,8,9,10,11,12,13"</formula1>
    </dataValidation>
    <dataValidation type="list" sqref="F4:F200" xr:uid="{00000000-0002-0000-0400-000001000000}">
      <formula1>"Suppliers / Stock,Payroll,Rent,Utilities,Tax,Loan Repayments,Insurance,Marketing,Software / Subscriptions,Professional Fees,Capital Expenditure,Owner Drawings / Dividends,Other Payments"</formula1>
    </dataValidation>
    <dataValidation type="list" sqref="G4:G200" xr:uid="{00000000-0002-0000-0400-000002000000}">
      <formula1>"High,Medium,Low"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00"/>
  <sheetViews>
    <sheetView workbookViewId="0"/>
  </sheetViews>
  <sheetFormatPr defaultRowHeight="13.8"/>
  <cols>
    <col min="1" max="1" width="10" customWidth="1"/>
    <col min="2" max="4" width="38" customWidth="1"/>
  </cols>
  <sheetData>
    <row r="1" spans="1:26" ht="22.35" customHeight="1">
      <c r="A1" s="74" t="s">
        <v>129</v>
      </c>
      <c r="B1" s="46"/>
      <c r="C1" s="46"/>
      <c r="D1" s="4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2" t="s">
        <v>130</v>
      </c>
      <c r="B3" s="2" t="s">
        <v>131</v>
      </c>
      <c r="C3" s="2" t="s">
        <v>132</v>
      </c>
      <c r="D3" s="2" t="s">
        <v>133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8">
      <c r="A4" s="44">
        <v>1</v>
      </c>
      <c r="B4" s="44" t="s">
        <v>134</v>
      </c>
      <c r="C4" s="44" t="s">
        <v>135</v>
      </c>
      <c r="D4" s="44" t="s">
        <v>136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8">
      <c r="A5" s="44">
        <v>2</v>
      </c>
      <c r="B5" s="44" t="s">
        <v>137</v>
      </c>
      <c r="C5" s="44" t="s">
        <v>138</v>
      </c>
      <c r="D5" s="44" t="s">
        <v>139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8">
      <c r="A6" s="44">
        <v>3</v>
      </c>
      <c r="B6" s="44" t="s">
        <v>140</v>
      </c>
      <c r="C6" s="44" t="s">
        <v>141</v>
      </c>
      <c r="D6" s="44" t="s">
        <v>142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8">
      <c r="A7" s="44">
        <v>4</v>
      </c>
      <c r="B7" s="44" t="s">
        <v>143</v>
      </c>
      <c r="C7" s="44" t="s">
        <v>144</v>
      </c>
      <c r="D7" s="44" t="s">
        <v>145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8.8">
      <c r="A8" s="44">
        <v>5</v>
      </c>
      <c r="B8" s="44" t="s">
        <v>146</v>
      </c>
      <c r="C8" s="44" t="s">
        <v>147</v>
      </c>
      <c r="D8" s="44" t="s">
        <v>148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8">
      <c r="A9" s="44">
        <v>6</v>
      </c>
      <c r="B9" s="44" t="s">
        <v>149</v>
      </c>
      <c r="C9" s="44" t="s">
        <v>150</v>
      </c>
      <c r="D9" s="44" t="s">
        <v>151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13-Week Forecast</vt:lpstr>
      <vt:lpstr>Inputs</vt:lpstr>
      <vt:lpstr>Debtors</vt:lpstr>
      <vt:lpstr>Payables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User</cp:lastModifiedBy>
  <dcterms:modified xsi:type="dcterms:W3CDTF">2026-07-14T09:38:29Z</dcterms:modified>
</cp:coreProperties>
</file>